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filterPrivacy="1" defaultThemeVersion="124226"/>
  <xr:revisionPtr revIDLastSave="0" documentId="13_ncr:40009_{35B9BE00-4479-411E-B7A3-271F1D97CF66}" xr6:coauthVersionLast="45" xr6:coauthVersionMax="45" xr10:uidLastSave="{00000000-0000-0000-0000-000000000000}"/>
  <bookViews>
    <workbookView xWindow="-120" yWindow="-120" windowWidth="29040" windowHeight="15840" tabRatio="922"/>
  </bookViews>
  <sheets>
    <sheet name="はじめに" sheetId="34" r:id="rId1"/>
    <sheet name="【例①】フルタイム勤務" sheetId="25" r:id="rId2"/>
    <sheet name="【雛型入力シート①】フルタイム勤務" sheetId="30" r:id="rId3"/>
    <sheet name="【例②】フレックスタイム勤務" sheetId="27" r:id="rId4"/>
    <sheet name="【雛型入力シート②】フレックスタイム勤務" sheetId="31" r:id="rId5"/>
    <sheet name="【例③】パートタイム勤務" sheetId="28" r:id="rId6"/>
    <sheet name="【雛型入力シート③】パートタイム勤務" sheetId="32" r:id="rId7"/>
  </sheets>
  <definedNames>
    <definedName name="_xlnm.Print_Area" localSheetId="2">【雛型入力シート①】フルタイム勤務!$A$1:$O$43</definedName>
    <definedName name="_xlnm.Print_Area" localSheetId="4">【雛型入力シート②】フレックスタイム勤務!$A$1:$O$44</definedName>
    <definedName name="_xlnm.Print_Area" localSheetId="6">【雛型入力シート③】パートタイム勤務!$A$1:$P$58</definedName>
    <definedName name="_xlnm.Print_Area" localSheetId="1">【例①】フルタイム勤務!$A$1:$O$43</definedName>
    <definedName name="_xlnm.Print_Area" localSheetId="3">【例②】フレックスタイム勤務!$A$1:$O$44</definedName>
    <definedName name="_xlnm.Print_Area" localSheetId="5">【例③】パートタイム勤務!$A$1:$P$58</definedName>
    <definedName name="閏年" localSheetId="2">【雛型入力シート①】フルタイム勤務!$V$45:$W$62</definedName>
    <definedName name="閏年" localSheetId="4">【雛型入力シート②】フレックスタイム勤務!$W$46:$X$63</definedName>
    <definedName name="閏年" localSheetId="6">【雛型入力シート③】パートタイム勤務!$W$61:$X$78</definedName>
    <definedName name="閏年" localSheetId="3">【例②】フレックスタイム勤務!$W$46:$X$63</definedName>
    <definedName name="閏年" localSheetId="5">【例③】パートタイム勤務!$W$61:$X$78</definedName>
    <definedName name="閏年">【例①】フルタイム勤務!$V$45:$W$62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77" i="32" l="1"/>
  <c r="X76" i="32"/>
  <c r="X75" i="32"/>
  <c r="X73" i="32"/>
  <c r="X72" i="32"/>
  <c r="X71" i="32"/>
  <c r="X69" i="32"/>
  <c r="X68" i="32"/>
  <c r="X67" i="32"/>
  <c r="X65" i="32"/>
  <c r="X64" i="32"/>
  <c r="X63" i="32"/>
  <c r="X61" i="32"/>
  <c r="J52" i="32"/>
  <c r="J51" i="32"/>
  <c r="J50" i="32"/>
  <c r="J53" i="32" s="1"/>
  <c r="O40" i="32"/>
  <c r="N40" i="32"/>
  <c r="M40" i="32"/>
  <c r="D40" i="32"/>
  <c r="K39" i="32"/>
  <c r="J39" i="32"/>
  <c r="F39" i="32"/>
  <c r="G39" i="32" s="1"/>
  <c r="H39" i="32" s="1"/>
  <c r="B39" i="32"/>
  <c r="A39" i="32"/>
  <c r="J38" i="32"/>
  <c r="F38" i="32"/>
  <c r="G38" i="32" s="1"/>
  <c r="H38" i="32" s="1"/>
  <c r="A38" i="32"/>
  <c r="B38" i="32"/>
  <c r="J37" i="32"/>
  <c r="F37" i="32"/>
  <c r="G37" i="32" s="1"/>
  <c r="A37" i="32"/>
  <c r="A40" i="32"/>
  <c r="C40" i="32" s="1"/>
  <c r="K36" i="32"/>
  <c r="J36" i="32"/>
  <c r="F36" i="32"/>
  <c r="G36" i="32"/>
  <c r="B36" i="32"/>
  <c r="K35" i="32"/>
  <c r="J35" i="32"/>
  <c r="F35" i="32"/>
  <c r="G35" i="32" s="1"/>
  <c r="I35" i="32" s="1"/>
  <c r="B35" i="32"/>
  <c r="K34" i="32"/>
  <c r="J34" i="32"/>
  <c r="F34" i="32"/>
  <c r="G34" i="32" s="1"/>
  <c r="I34" i="32" s="1"/>
  <c r="B34" i="32"/>
  <c r="K33" i="32"/>
  <c r="J33" i="32"/>
  <c r="F33" i="32"/>
  <c r="G33" i="32"/>
  <c r="B33" i="32"/>
  <c r="J32" i="32"/>
  <c r="F32" i="32"/>
  <c r="G32" i="32"/>
  <c r="H32" i="32" s="1"/>
  <c r="B32" i="32"/>
  <c r="J31" i="32"/>
  <c r="F31" i="32"/>
  <c r="G31" i="32" s="1"/>
  <c r="B31" i="32"/>
  <c r="K30" i="32"/>
  <c r="J30" i="32"/>
  <c r="F30" i="32"/>
  <c r="G30" i="32" s="1"/>
  <c r="B30" i="32"/>
  <c r="K29" i="32"/>
  <c r="J29" i="32"/>
  <c r="F29" i="32"/>
  <c r="G29" i="32"/>
  <c r="H29" i="32" s="1"/>
  <c r="B29" i="32"/>
  <c r="K28" i="32"/>
  <c r="J28" i="32"/>
  <c r="F28" i="32"/>
  <c r="G28" i="32"/>
  <c r="B28" i="32"/>
  <c r="K27" i="32"/>
  <c r="J27" i="32"/>
  <c r="F27" i="32"/>
  <c r="G27" i="32"/>
  <c r="I27" i="32"/>
  <c r="B27" i="32"/>
  <c r="K26" i="32"/>
  <c r="J26" i="32"/>
  <c r="F26" i="32"/>
  <c r="G26" i="32"/>
  <c r="B26" i="32"/>
  <c r="J25" i="32"/>
  <c r="F25" i="32"/>
  <c r="G25" i="32"/>
  <c r="H25" i="32" s="1"/>
  <c r="B25" i="32"/>
  <c r="J24" i="32"/>
  <c r="F24" i="32"/>
  <c r="G24" i="32" s="1"/>
  <c r="H24" i="32" s="1"/>
  <c r="B24" i="32"/>
  <c r="K23" i="32"/>
  <c r="J23" i="32"/>
  <c r="F23" i="32"/>
  <c r="G23" i="32" s="1"/>
  <c r="I23" i="32" s="1"/>
  <c r="B23" i="32"/>
  <c r="K22" i="32"/>
  <c r="J22" i="32"/>
  <c r="F22" i="32"/>
  <c r="G22" i="32"/>
  <c r="I22" i="32" s="1"/>
  <c r="B22" i="32"/>
  <c r="K21" i="32"/>
  <c r="J21" i="32"/>
  <c r="F21" i="32"/>
  <c r="G21" i="32"/>
  <c r="B21" i="32"/>
  <c r="K20" i="32"/>
  <c r="J20" i="32"/>
  <c r="F20" i="32"/>
  <c r="G20" i="32"/>
  <c r="B20" i="32"/>
  <c r="K19" i="32"/>
  <c r="J19" i="32"/>
  <c r="G19" i="32"/>
  <c r="I19" i="32" s="1"/>
  <c r="F19" i="32"/>
  <c r="B19" i="32"/>
  <c r="J18" i="32"/>
  <c r="F18" i="32"/>
  <c r="G18" i="32" s="1"/>
  <c r="H18" i="32" s="1"/>
  <c r="B18" i="32"/>
  <c r="J17" i="32"/>
  <c r="F17" i="32"/>
  <c r="G17" i="32" s="1"/>
  <c r="I17" i="32" s="1"/>
  <c r="B17" i="32"/>
  <c r="K16" i="32"/>
  <c r="J16" i="32"/>
  <c r="F16" i="32"/>
  <c r="G16" i="32"/>
  <c r="H16" i="32" s="1"/>
  <c r="B16" i="32"/>
  <c r="K15" i="32"/>
  <c r="J15" i="32"/>
  <c r="F15" i="32"/>
  <c r="G15" i="32" s="1"/>
  <c r="I15" i="32" s="1"/>
  <c r="B15" i="32"/>
  <c r="K14" i="32"/>
  <c r="J14" i="32"/>
  <c r="F14" i="32"/>
  <c r="G14" i="32"/>
  <c r="B14" i="32"/>
  <c r="K13" i="32"/>
  <c r="J13" i="32"/>
  <c r="F13" i="32"/>
  <c r="G13" i="32"/>
  <c r="I13" i="32"/>
  <c r="B13" i="32"/>
  <c r="K12" i="32"/>
  <c r="J12" i="32"/>
  <c r="F12" i="32"/>
  <c r="G12" i="32"/>
  <c r="B12" i="32"/>
  <c r="J11" i="32"/>
  <c r="G11" i="32"/>
  <c r="K11" i="32"/>
  <c r="F11" i="32"/>
  <c r="B11" i="32"/>
  <c r="J10" i="32"/>
  <c r="F10" i="32"/>
  <c r="G10" i="32" s="1"/>
  <c r="H10" i="32" s="1"/>
  <c r="B10" i="32"/>
  <c r="K9" i="32"/>
  <c r="J9" i="32"/>
  <c r="F9" i="32"/>
  <c r="G9" i="32" s="1"/>
  <c r="B9" i="32"/>
  <c r="X62" i="31"/>
  <c r="X61" i="31"/>
  <c r="X60" i="31"/>
  <c r="X58" i="31"/>
  <c r="X57" i="31"/>
  <c r="X56" i="31"/>
  <c r="X54" i="31"/>
  <c r="X53" i="31"/>
  <c r="X52" i="31"/>
  <c r="X50" i="31"/>
  <c r="X49" i="31"/>
  <c r="X48" i="31"/>
  <c r="X46" i="31"/>
  <c r="N40" i="31"/>
  <c r="M40" i="31"/>
  <c r="L40" i="31"/>
  <c r="K40" i="31"/>
  <c r="D40" i="31"/>
  <c r="W39" i="31"/>
  <c r="V39" i="31"/>
  <c r="X39" i="31"/>
  <c r="H39" i="31" s="1"/>
  <c r="U39" i="31"/>
  <c r="J39" i="31"/>
  <c r="I39" i="31"/>
  <c r="F39" i="31"/>
  <c r="G39" i="31"/>
  <c r="B39" i="31"/>
  <c r="A39" i="31"/>
  <c r="W38" i="31"/>
  <c r="V38" i="31"/>
  <c r="U38" i="31"/>
  <c r="X38" i="31"/>
  <c r="H38" i="31" s="1"/>
  <c r="I38" i="31"/>
  <c r="F38" i="31"/>
  <c r="G38" i="31"/>
  <c r="J38" i="31"/>
  <c r="A38" i="31"/>
  <c r="B38" i="31" s="1"/>
  <c r="W37" i="31"/>
  <c r="V37" i="31"/>
  <c r="U37" i="31"/>
  <c r="X37" i="31"/>
  <c r="H37" i="31"/>
  <c r="I37" i="31"/>
  <c r="F37" i="31"/>
  <c r="G37" i="31" s="1"/>
  <c r="J37" i="31"/>
  <c r="A37" i="31"/>
  <c r="B37" i="31"/>
  <c r="W36" i="31"/>
  <c r="X36" i="31"/>
  <c r="V36" i="31"/>
  <c r="U36" i="31"/>
  <c r="H36" i="31"/>
  <c r="J36" i="31"/>
  <c r="I36" i="31"/>
  <c r="F36" i="31"/>
  <c r="G36" i="31" s="1"/>
  <c r="B36" i="31"/>
  <c r="W35" i="31"/>
  <c r="V35" i="31"/>
  <c r="U35" i="31"/>
  <c r="J35" i="31"/>
  <c r="I35" i="31"/>
  <c r="F35" i="31"/>
  <c r="G35" i="31"/>
  <c r="B35" i="31"/>
  <c r="W34" i="31"/>
  <c r="V34" i="31"/>
  <c r="U34" i="31"/>
  <c r="J34" i="31"/>
  <c r="I34" i="31"/>
  <c r="F34" i="31"/>
  <c r="G34" i="31" s="1"/>
  <c r="B34" i="31"/>
  <c r="W33" i="31"/>
  <c r="V33" i="31"/>
  <c r="U33" i="31"/>
  <c r="J33" i="31"/>
  <c r="I33" i="31"/>
  <c r="F33" i="31"/>
  <c r="G33" i="31" s="1"/>
  <c r="B33" i="31"/>
  <c r="W32" i="31"/>
  <c r="V32" i="31"/>
  <c r="X32" i="31" s="1"/>
  <c r="U32" i="31"/>
  <c r="I32" i="31"/>
  <c r="F32" i="31"/>
  <c r="G32" i="31"/>
  <c r="J32" i="31"/>
  <c r="B32" i="31"/>
  <c r="W31" i="31"/>
  <c r="V31" i="31"/>
  <c r="X31" i="31" s="1"/>
  <c r="H31" i="31" s="1"/>
  <c r="U31" i="31"/>
  <c r="I31" i="31"/>
  <c r="F31" i="31"/>
  <c r="G31" i="31"/>
  <c r="J31" i="31"/>
  <c r="B31" i="31"/>
  <c r="W30" i="31"/>
  <c r="V30" i="31"/>
  <c r="X30" i="31" s="1"/>
  <c r="U30" i="31"/>
  <c r="J30" i="31"/>
  <c r="I30" i="31"/>
  <c r="F30" i="31"/>
  <c r="G30" i="31"/>
  <c r="B30" i="31"/>
  <c r="W29" i="31"/>
  <c r="V29" i="31"/>
  <c r="U29" i="31"/>
  <c r="J29" i="31"/>
  <c r="I29" i="31"/>
  <c r="F29" i="31"/>
  <c r="G29" i="31" s="1"/>
  <c r="B29" i="31"/>
  <c r="W28" i="31"/>
  <c r="V28" i="31"/>
  <c r="U28" i="31"/>
  <c r="J28" i="31"/>
  <c r="J40" i="31" s="1"/>
  <c r="I28" i="31"/>
  <c r="F28" i="31"/>
  <c r="G28" i="31" s="1"/>
  <c r="B28" i="31"/>
  <c r="W27" i="31"/>
  <c r="V27" i="31"/>
  <c r="X27" i="31" s="1"/>
  <c r="H27" i="31" s="1"/>
  <c r="U27" i="31"/>
  <c r="J27" i="31"/>
  <c r="I27" i="31"/>
  <c r="F27" i="31"/>
  <c r="G27" i="31"/>
  <c r="B27" i="31"/>
  <c r="W26" i="31"/>
  <c r="V26" i="31"/>
  <c r="U26" i="31"/>
  <c r="J26" i="31"/>
  <c r="I26" i="31"/>
  <c r="F26" i="31"/>
  <c r="G26" i="31" s="1"/>
  <c r="B26" i="31"/>
  <c r="W25" i="31"/>
  <c r="V25" i="31"/>
  <c r="U25" i="31"/>
  <c r="I25" i="31"/>
  <c r="F25" i="31"/>
  <c r="G25" i="31"/>
  <c r="J25" i="31"/>
  <c r="B25" i="31"/>
  <c r="W24" i="31"/>
  <c r="V24" i="31"/>
  <c r="X24" i="31" s="1"/>
  <c r="U24" i="31"/>
  <c r="I24" i="31"/>
  <c r="F24" i="31"/>
  <c r="G24" i="31"/>
  <c r="J24" i="31"/>
  <c r="B24" i="31"/>
  <c r="W23" i="31"/>
  <c r="V23" i="31"/>
  <c r="U23" i="31"/>
  <c r="J23" i="31"/>
  <c r="I23" i="31"/>
  <c r="F23" i="31"/>
  <c r="G23" i="31" s="1"/>
  <c r="B23" i="31"/>
  <c r="W22" i="31"/>
  <c r="V22" i="31"/>
  <c r="U22" i="31"/>
  <c r="J22" i="31"/>
  <c r="I22" i="31"/>
  <c r="F22" i="31"/>
  <c r="G22" i="31" s="1"/>
  <c r="B22" i="31"/>
  <c r="W21" i="31"/>
  <c r="V21" i="31"/>
  <c r="X21" i="31" s="1"/>
  <c r="H21" i="31" s="1"/>
  <c r="U21" i="31"/>
  <c r="J21" i="31"/>
  <c r="I21" i="31"/>
  <c r="F21" i="31"/>
  <c r="G21" i="31"/>
  <c r="B21" i="31"/>
  <c r="W20" i="31"/>
  <c r="V20" i="31"/>
  <c r="U20" i="31"/>
  <c r="J20" i="31"/>
  <c r="I20" i="31"/>
  <c r="F20" i="31"/>
  <c r="G20" i="31" s="1"/>
  <c r="B20" i="31"/>
  <c r="W19" i="31"/>
  <c r="V19" i="31"/>
  <c r="U19" i="31"/>
  <c r="J19" i="31"/>
  <c r="I19" i="31"/>
  <c r="F19" i="31"/>
  <c r="G19" i="31" s="1"/>
  <c r="B19" i="31"/>
  <c r="W18" i="31"/>
  <c r="V18" i="31"/>
  <c r="U18" i="31"/>
  <c r="I18" i="31"/>
  <c r="F18" i="31"/>
  <c r="G18" i="31"/>
  <c r="J18" i="31"/>
  <c r="B18" i="31"/>
  <c r="W17" i="31"/>
  <c r="V17" i="31"/>
  <c r="U17" i="31"/>
  <c r="I17" i="31"/>
  <c r="F17" i="31"/>
  <c r="G17" i="31"/>
  <c r="J17" i="31"/>
  <c r="B17" i="31"/>
  <c r="W16" i="31"/>
  <c r="V16" i="31"/>
  <c r="U16" i="31"/>
  <c r="X16" i="31" s="1"/>
  <c r="H16" i="31" s="1"/>
  <c r="J16" i="31"/>
  <c r="I16" i="31"/>
  <c r="F16" i="31"/>
  <c r="G16" i="31"/>
  <c r="B16" i="31"/>
  <c r="W15" i="31"/>
  <c r="X15" i="31" s="1"/>
  <c r="V15" i="31"/>
  <c r="U15" i="31"/>
  <c r="J15" i="31"/>
  <c r="I15" i="31"/>
  <c r="F15" i="31"/>
  <c r="G15" i="31"/>
  <c r="B15" i="31"/>
  <c r="W14" i="31"/>
  <c r="V14" i="31"/>
  <c r="U14" i="31"/>
  <c r="J14" i="31"/>
  <c r="I14" i="31"/>
  <c r="I40" i="31" s="1"/>
  <c r="F14" i="31"/>
  <c r="G14" i="31"/>
  <c r="B14" i="31"/>
  <c r="W13" i="31"/>
  <c r="V13" i="31"/>
  <c r="U13" i="31"/>
  <c r="X13" i="31" s="1"/>
  <c r="J13" i="31"/>
  <c r="I13" i="31"/>
  <c r="F13" i="31"/>
  <c r="G13" i="31"/>
  <c r="B13" i="31"/>
  <c r="W12" i="31"/>
  <c r="V12" i="31"/>
  <c r="U12" i="31"/>
  <c r="J12" i="31"/>
  <c r="I12" i="31"/>
  <c r="F12" i="31"/>
  <c r="G12" i="31"/>
  <c r="B12" i="31"/>
  <c r="W11" i="31"/>
  <c r="V11" i="31"/>
  <c r="U11" i="31"/>
  <c r="I11" i="31"/>
  <c r="F11" i="31"/>
  <c r="G11" i="31" s="1"/>
  <c r="J11" i="31"/>
  <c r="B11" i="31"/>
  <c r="W10" i="31"/>
  <c r="V10" i="31"/>
  <c r="X10" i="31"/>
  <c r="H10" i="31" s="1"/>
  <c r="U10" i="31"/>
  <c r="I10" i="31"/>
  <c r="F10" i="31"/>
  <c r="G10" i="31"/>
  <c r="J10" i="31"/>
  <c r="B10" i="31"/>
  <c r="W9" i="31"/>
  <c r="V9" i="31"/>
  <c r="U9" i="31"/>
  <c r="J9" i="31"/>
  <c r="I9" i="31"/>
  <c r="F9" i="31"/>
  <c r="G9" i="31" s="1"/>
  <c r="G40" i="31" s="1"/>
  <c r="B9" i="31"/>
  <c r="W61" i="30"/>
  <c r="W60" i="30"/>
  <c r="W59" i="30"/>
  <c r="W57" i="30"/>
  <c r="W56" i="30"/>
  <c r="W55" i="30"/>
  <c r="W53" i="30"/>
  <c r="W52" i="30"/>
  <c r="W51" i="30"/>
  <c r="W49" i="30"/>
  <c r="W48" i="30"/>
  <c r="W47" i="30"/>
  <c r="W45" i="30"/>
  <c r="N40" i="30"/>
  <c r="M40" i="30"/>
  <c r="L40" i="30"/>
  <c r="K40" i="30"/>
  <c r="D40" i="30"/>
  <c r="J39" i="30"/>
  <c r="I39" i="30"/>
  <c r="F39" i="30"/>
  <c r="G39" i="30"/>
  <c r="H39" i="30" s="1"/>
  <c r="A39" i="30"/>
  <c r="B39" i="30"/>
  <c r="I38" i="30"/>
  <c r="F38" i="30"/>
  <c r="G38" i="30"/>
  <c r="A38" i="30"/>
  <c r="I37" i="30"/>
  <c r="F37" i="30"/>
  <c r="G37" i="30"/>
  <c r="J37" i="30"/>
  <c r="A37" i="30"/>
  <c r="B37" i="30" s="1"/>
  <c r="J36" i="30"/>
  <c r="I36" i="30"/>
  <c r="F36" i="30"/>
  <c r="G36" i="30" s="1"/>
  <c r="H36" i="30" s="1"/>
  <c r="B36" i="30"/>
  <c r="J35" i="30"/>
  <c r="I35" i="30"/>
  <c r="G35" i="30"/>
  <c r="H35" i="30" s="1"/>
  <c r="F35" i="30"/>
  <c r="B35" i="30"/>
  <c r="J34" i="30"/>
  <c r="I34" i="30"/>
  <c r="F34" i="30"/>
  <c r="G34" i="30" s="1"/>
  <c r="H34" i="30" s="1"/>
  <c r="B34" i="30"/>
  <c r="J33" i="30"/>
  <c r="I33" i="30"/>
  <c r="G33" i="30"/>
  <c r="H33" i="30" s="1"/>
  <c r="F33" i="30"/>
  <c r="B33" i="30"/>
  <c r="I32" i="30"/>
  <c r="J32" i="30"/>
  <c r="F32" i="30"/>
  <c r="G32" i="30" s="1"/>
  <c r="H32" i="30" s="1"/>
  <c r="B32" i="30"/>
  <c r="I31" i="30"/>
  <c r="J31" i="30"/>
  <c r="F31" i="30"/>
  <c r="G31" i="30" s="1"/>
  <c r="B31" i="30"/>
  <c r="J30" i="30"/>
  <c r="I30" i="30"/>
  <c r="F30" i="30"/>
  <c r="G30" i="30"/>
  <c r="H30" i="30" s="1"/>
  <c r="B30" i="30"/>
  <c r="J29" i="30"/>
  <c r="I29" i="30"/>
  <c r="F29" i="30"/>
  <c r="G29" i="30"/>
  <c r="H29" i="30" s="1"/>
  <c r="B29" i="30"/>
  <c r="J28" i="30"/>
  <c r="I28" i="30"/>
  <c r="F28" i="30"/>
  <c r="G28" i="30"/>
  <c r="H28" i="30" s="1"/>
  <c r="B28" i="30"/>
  <c r="J27" i="30"/>
  <c r="I27" i="30"/>
  <c r="F27" i="30"/>
  <c r="G27" i="30"/>
  <c r="H27" i="30" s="1"/>
  <c r="B27" i="30"/>
  <c r="J26" i="30"/>
  <c r="I26" i="30"/>
  <c r="F26" i="30"/>
  <c r="G26" i="30"/>
  <c r="H26" i="30" s="1"/>
  <c r="B26" i="30"/>
  <c r="I25" i="30"/>
  <c r="F25" i="30"/>
  <c r="G25" i="30"/>
  <c r="J25" i="30"/>
  <c r="B25" i="30"/>
  <c r="I24" i="30"/>
  <c r="F24" i="30"/>
  <c r="G24" i="30"/>
  <c r="J24" i="30"/>
  <c r="B24" i="30"/>
  <c r="J23" i="30"/>
  <c r="I23" i="30"/>
  <c r="F23" i="30"/>
  <c r="G23" i="30" s="1"/>
  <c r="H23" i="30" s="1"/>
  <c r="B23" i="30"/>
  <c r="J22" i="30"/>
  <c r="I22" i="30"/>
  <c r="F22" i="30"/>
  <c r="G22" i="30"/>
  <c r="H22" i="30"/>
  <c r="B22" i="30"/>
  <c r="J21" i="30"/>
  <c r="I21" i="30"/>
  <c r="F21" i="30"/>
  <c r="G21" i="30" s="1"/>
  <c r="H21" i="30" s="1"/>
  <c r="B21" i="30"/>
  <c r="J20" i="30"/>
  <c r="I20" i="30"/>
  <c r="F20" i="30"/>
  <c r="G20" i="30"/>
  <c r="H20" i="30"/>
  <c r="B20" i="30"/>
  <c r="J19" i="30"/>
  <c r="I19" i="30"/>
  <c r="F19" i="30"/>
  <c r="G19" i="30" s="1"/>
  <c r="H19" i="30" s="1"/>
  <c r="B19" i="30"/>
  <c r="I18" i="30"/>
  <c r="J18" i="30"/>
  <c r="F18" i="30"/>
  <c r="G18" i="30"/>
  <c r="H18" i="30"/>
  <c r="B18" i="30"/>
  <c r="I17" i="30"/>
  <c r="J17" i="30"/>
  <c r="F17" i="30"/>
  <c r="G17" i="30"/>
  <c r="B17" i="30"/>
  <c r="J16" i="30"/>
  <c r="I16" i="30"/>
  <c r="F16" i="30"/>
  <c r="G16" i="30" s="1"/>
  <c r="H16" i="30" s="1"/>
  <c r="H40" i="30" s="1"/>
  <c r="B16" i="30"/>
  <c r="J15" i="30"/>
  <c r="I15" i="30"/>
  <c r="F15" i="30"/>
  <c r="G15" i="30" s="1"/>
  <c r="H15" i="30" s="1"/>
  <c r="B15" i="30"/>
  <c r="J14" i="30"/>
  <c r="I14" i="30"/>
  <c r="F14" i="30"/>
  <c r="G14" i="30"/>
  <c r="H14" i="30" s="1"/>
  <c r="B14" i="30"/>
  <c r="J13" i="30"/>
  <c r="I13" i="30"/>
  <c r="F13" i="30"/>
  <c r="G13" i="30" s="1"/>
  <c r="H13" i="30" s="1"/>
  <c r="B13" i="30"/>
  <c r="J12" i="30"/>
  <c r="I12" i="30"/>
  <c r="I40" i="30" s="1"/>
  <c r="F12" i="30"/>
  <c r="G12" i="30"/>
  <c r="H12" i="30" s="1"/>
  <c r="B12" i="30"/>
  <c r="I11" i="30"/>
  <c r="F11" i="30"/>
  <c r="G11" i="30"/>
  <c r="J11" i="30"/>
  <c r="B11" i="30"/>
  <c r="I10" i="30"/>
  <c r="F10" i="30"/>
  <c r="G10" i="30" s="1"/>
  <c r="J10" i="30"/>
  <c r="B10" i="30"/>
  <c r="J9" i="30"/>
  <c r="I9" i="30"/>
  <c r="G9" i="30"/>
  <c r="H9" i="30" s="1"/>
  <c r="F9" i="30"/>
  <c r="B9" i="30"/>
  <c r="F39" i="28"/>
  <c r="G39" i="28"/>
  <c r="I39" i="28"/>
  <c r="F38" i="28"/>
  <c r="G38" i="28"/>
  <c r="F37" i="28"/>
  <c r="F36" i="28"/>
  <c r="G36" i="28"/>
  <c r="I36" i="28"/>
  <c r="F35" i="28"/>
  <c r="G35" i="28"/>
  <c r="F34" i="28"/>
  <c r="F33" i="28"/>
  <c r="G33" i="28" s="1"/>
  <c r="F32" i="28"/>
  <c r="G32" i="28"/>
  <c r="K32" i="28" s="1"/>
  <c r="F31" i="28"/>
  <c r="F30" i="28"/>
  <c r="F29" i="28"/>
  <c r="F28" i="28"/>
  <c r="G28" i="28"/>
  <c r="F27" i="28"/>
  <c r="G27" i="28" s="1"/>
  <c r="F26" i="28"/>
  <c r="F25" i="28"/>
  <c r="F24" i="28"/>
  <c r="G24" i="28"/>
  <c r="K24" i="28" s="1"/>
  <c r="F23" i="28"/>
  <c r="G23" i="28" s="1"/>
  <c r="F22" i="28"/>
  <c r="F21" i="28"/>
  <c r="F20" i="28"/>
  <c r="F19" i="28"/>
  <c r="G19" i="28" s="1"/>
  <c r="I19" i="28" s="1"/>
  <c r="F18" i="28"/>
  <c r="F17" i="28"/>
  <c r="F16" i="28"/>
  <c r="G16" i="28"/>
  <c r="F15" i="28"/>
  <c r="G15" i="28" s="1"/>
  <c r="I15" i="28" s="1"/>
  <c r="F14" i="28"/>
  <c r="G14" i="28" s="1"/>
  <c r="F13" i="28"/>
  <c r="G13" i="28" s="1"/>
  <c r="F12" i="28"/>
  <c r="F11" i="28"/>
  <c r="G11" i="28" s="1"/>
  <c r="F10" i="28"/>
  <c r="G10" i="28" s="1"/>
  <c r="F9" i="28"/>
  <c r="G9" i="28"/>
  <c r="I9" i="28" s="1"/>
  <c r="F39" i="27"/>
  <c r="F38" i="27"/>
  <c r="G38" i="27" s="1"/>
  <c r="J38" i="27" s="1"/>
  <c r="F37" i="27"/>
  <c r="G37" i="27" s="1"/>
  <c r="J37" i="27" s="1"/>
  <c r="F36" i="27"/>
  <c r="F35" i="27"/>
  <c r="F34" i="27"/>
  <c r="F33" i="27"/>
  <c r="F32" i="27"/>
  <c r="F31" i="27"/>
  <c r="G31" i="27" s="1"/>
  <c r="J31" i="27" s="1"/>
  <c r="F30" i="27"/>
  <c r="F29" i="27"/>
  <c r="F28" i="27"/>
  <c r="F27" i="27"/>
  <c r="F26" i="27"/>
  <c r="F25" i="27"/>
  <c r="G25" i="27" s="1"/>
  <c r="J25" i="27" s="1"/>
  <c r="F24" i="27"/>
  <c r="F23" i="27"/>
  <c r="F22" i="27"/>
  <c r="F21" i="27"/>
  <c r="F20" i="27"/>
  <c r="F19" i="27"/>
  <c r="G19" i="27" s="1"/>
  <c r="F18" i="27"/>
  <c r="F17" i="27"/>
  <c r="F16" i="27"/>
  <c r="F15" i="27"/>
  <c r="F14" i="27"/>
  <c r="F13" i="27"/>
  <c r="G13" i="27" s="1"/>
  <c r="F12" i="27"/>
  <c r="F11" i="27"/>
  <c r="F10" i="27"/>
  <c r="F9" i="27"/>
  <c r="F29" i="25"/>
  <c r="F27" i="25"/>
  <c r="G27" i="25" s="1"/>
  <c r="H27" i="25" s="1"/>
  <c r="F9" i="25"/>
  <c r="F39" i="25"/>
  <c r="F11" i="25"/>
  <c r="F12" i="25"/>
  <c r="G12" i="25"/>
  <c r="H12" i="25" s="1"/>
  <c r="F13" i="25"/>
  <c r="F14" i="25"/>
  <c r="F15" i="25"/>
  <c r="G15" i="25"/>
  <c r="F16" i="25"/>
  <c r="G16" i="25" s="1"/>
  <c r="H16" i="25" s="1"/>
  <c r="F17" i="25"/>
  <c r="F18" i="25"/>
  <c r="F19" i="25"/>
  <c r="F20" i="25"/>
  <c r="F21" i="25"/>
  <c r="F22" i="25"/>
  <c r="G22" i="25" s="1"/>
  <c r="F23" i="25"/>
  <c r="F24" i="25"/>
  <c r="F25" i="25"/>
  <c r="F26" i="25"/>
  <c r="F28" i="25"/>
  <c r="F30" i="25"/>
  <c r="G30" i="25" s="1"/>
  <c r="H30" i="25" s="1"/>
  <c r="F31" i="25"/>
  <c r="F32" i="25"/>
  <c r="F33" i="25"/>
  <c r="F34" i="25"/>
  <c r="F35" i="25"/>
  <c r="F36" i="25"/>
  <c r="G36" i="25" s="1"/>
  <c r="H36" i="25" s="1"/>
  <c r="F37" i="25"/>
  <c r="F38" i="25"/>
  <c r="F10" i="25"/>
  <c r="H25" i="28"/>
  <c r="H31" i="28"/>
  <c r="H32" i="28"/>
  <c r="H37" i="28"/>
  <c r="H38" i="28"/>
  <c r="H10" i="28"/>
  <c r="H11" i="28"/>
  <c r="H17" i="28"/>
  <c r="H18" i="28"/>
  <c r="H24" i="28"/>
  <c r="G12" i="28"/>
  <c r="I12" i="28" s="1"/>
  <c r="I16" i="28"/>
  <c r="G17" i="28"/>
  <c r="G18" i="28"/>
  <c r="K18" i="28" s="1"/>
  <c r="X77" i="28"/>
  <c r="X76" i="28"/>
  <c r="X75" i="28"/>
  <c r="X73" i="28"/>
  <c r="X72" i="28"/>
  <c r="X71" i="28"/>
  <c r="X69" i="28"/>
  <c r="X68" i="28"/>
  <c r="X67" i="28"/>
  <c r="X65" i="28"/>
  <c r="X64" i="28"/>
  <c r="X63" i="28"/>
  <c r="X61" i="28"/>
  <c r="J52" i="28"/>
  <c r="J51" i="28"/>
  <c r="J53" i="28" s="1"/>
  <c r="J50" i="28"/>
  <c r="O40" i="28"/>
  <c r="N40" i="28"/>
  <c r="M40" i="28"/>
  <c r="D40" i="28"/>
  <c r="K39" i="28"/>
  <c r="J39" i="28"/>
  <c r="B39" i="28"/>
  <c r="A39" i="28"/>
  <c r="J38" i="28"/>
  <c r="K38" i="28"/>
  <c r="A38" i="28"/>
  <c r="J37" i="28"/>
  <c r="G37" i="28"/>
  <c r="K37" i="28"/>
  <c r="A37" i="28"/>
  <c r="B37" i="28"/>
  <c r="K36" i="28"/>
  <c r="J36" i="28"/>
  <c r="B36" i="28"/>
  <c r="K35" i="28"/>
  <c r="J35" i="28"/>
  <c r="I35" i="28"/>
  <c r="B35" i="28"/>
  <c r="K34" i="28"/>
  <c r="J34" i="28"/>
  <c r="G34" i="28"/>
  <c r="I34" i="28"/>
  <c r="B34" i="28"/>
  <c r="K33" i="28"/>
  <c r="J33" i="28"/>
  <c r="B33" i="28"/>
  <c r="J32" i="28"/>
  <c r="B32" i="28"/>
  <c r="J31" i="28"/>
  <c r="G31" i="28"/>
  <c r="K31" i="28" s="1"/>
  <c r="B31" i="28"/>
  <c r="K30" i="28"/>
  <c r="J30" i="28"/>
  <c r="G30" i="28"/>
  <c r="I30" i="28"/>
  <c r="B30" i="28"/>
  <c r="K29" i="28"/>
  <c r="J29" i="28"/>
  <c r="G29" i="28"/>
  <c r="I29" i="28" s="1"/>
  <c r="B29" i="28"/>
  <c r="K28" i="28"/>
  <c r="J28" i="28"/>
  <c r="B28" i="28"/>
  <c r="K27" i="28"/>
  <c r="J27" i="28"/>
  <c r="B27" i="28"/>
  <c r="K26" i="28"/>
  <c r="J26" i="28"/>
  <c r="G26" i="28"/>
  <c r="I26" i="28" s="1"/>
  <c r="B26" i="28"/>
  <c r="J25" i="28"/>
  <c r="G25" i="28"/>
  <c r="B25" i="28"/>
  <c r="J24" i="28"/>
  <c r="B24" i="28"/>
  <c r="K23" i="28"/>
  <c r="J23" i="28"/>
  <c r="B23" i="28"/>
  <c r="K22" i="28"/>
  <c r="J22" i="28"/>
  <c r="G22" i="28"/>
  <c r="B22" i="28"/>
  <c r="K21" i="28"/>
  <c r="J21" i="28"/>
  <c r="G21" i="28"/>
  <c r="I21" i="28"/>
  <c r="B21" i="28"/>
  <c r="K20" i="28"/>
  <c r="J20" i="28"/>
  <c r="G20" i="28"/>
  <c r="I20" i="28"/>
  <c r="B20" i="28"/>
  <c r="K19" i="28"/>
  <c r="J19" i="28"/>
  <c r="B19" i="28"/>
  <c r="J18" i="28"/>
  <c r="B18" i="28"/>
  <c r="J17" i="28"/>
  <c r="B17" i="28"/>
  <c r="K16" i="28"/>
  <c r="J16" i="28"/>
  <c r="B16" i="28"/>
  <c r="K15" i="28"/>
  <c r="J15" i="28"/>
  <c r="B15" i="28"/>
  <c r="K14" i="28"/>
  <c r="J14" i="28"/>
  <c r="B14" i="28"/>
  <c r="K13" i="28"/>
  <c r="J13" i="28"/>
  <c r="B13" i="28"/>
  <c r="K12" i="28"/>
  <c r="J12" i="28"/>
  <c r="B12" i="28"/>
  <c r="J11" i="28"/>
  <c r="B11" i="28"/>
  <c r="J10" i="28"/>
  <c r="B10" i="28"/>
  <c r="K9" i="28"/>
  <c r="J9" i="28"/>
  <c r="B9" i="28"/>
  <c r="U9" i="27"/>
  <c r="S9" i="27"/>
  <c r="S10" i="27" s="1"/>
  <c r="S11" i="27" s="1"/>
  <c r="S12" i="27" s="1"/>
  <c r="S13" i="27" s="1"/>
  <c r="S14" i="27" s="1"/>
  <c r="S15" i="27" s="1"/>
  <c r="S16" i="27" s="1"/>
  <c r="S17" i="27" s="1"/>
  <c r="S18" i="27" s="1"/>
  <c r="S19" i="27" s="1"/>
  <c r="S20" i="27" s="1"/>
  <c r="S21" i="27" s="1"/>
  <c r="S22" i="27" s="1"/>
  <c r="S23" i="27" s="1"/>
  <c r="S24" i="27" s="1"/>
  <c r="S25" i="27" s="1"/>
  <c r="U10" i="27"/>
  <c r="U11" i="27"/>
  <c r="U12" i="27"/>
  <c r="U13" i="27"/>
  <c r="X13" i="27" s="1"/>
  <c r="H13" i="27" s="1"/>
  <c r="U14" i="27"/>
  <c r="U15" i="27"/>
  <c r="X15" i="27" s="1"/>
  <c r="H15" i="27" s="1"/>
  <c r="U16" i="27"/>
  <c r="U17" i="27"/>
  <c r="X17" i="27" s="1"/>
  <c r="H17" i="27" s="1"/>
  <c r="U18" i="27"/>
  <c r="U19" i="27"/>
  <c r="U20" i="27"/>
  <c r="X20" i="27"/>
  <c r="H20" i="27" s="1"/>
  <c r="U21" i="27"/>
  <c r="U22" i="27"/>
  <c r="U23" i="27"/>
  <c r="X23" i="27" s="1"/>
  <c r="H23" i="27" s="1"/>
  <c r="U24" i="27"/>
  <c r="X24" i="27"/>
  <c r="H24" i="27" s="1"/>
  <c r="U25" i="27"/>
  <c r="X25" i="27" s="1"/>
  <c r="H25" i="27" s="1"/>
  <c r="U26" i="27"/>
  <c r="U27" i="27"/>
  <c r="X27" i="27" s="1"/>
  <c r="H27" i="27" s="1"/>
  <c r="U28" i="27"/>
  <c r="U29" i="27"/>
  <c r="U30" i="27"/>
  <c r="U31" i="27"/>
  <c r="X31" i="27" s="1"/>
  <c r="H31" i="27" s="1"/>
  <c r="U32" i="27"/>
  <c r="X32" i="27"/>
  <c r="U33" i="27"/>
  <c r="U34" i="27"/>
  <c r="U35" i="27"/>
  <c r="U36" i="27"/>
  <c r="X36" i="27" s="1"/>
  <c r="H36" i="27" s="1"/>
  <c r="U37" i="27"/>
  <c r="X37" i="27"/>
  <c r="H37" i="27" s="1"/>
  <c r="U38" i="27"/>
  <c r="U39" i="27"/>
  <c r="W10" i="27"/>
  <c r="W11" i="27"/>
  <c r="W12" i="27"/>
  <c r="X12" i="27" s="1"/>
  <c r="H12" i="27" s="1"/>
  <c r="W13" i="27"/>
  <c r="W14" i="27"/>
  <c r="W15" i="27"/>
  <c r="W16" i="27"/>
  <c r="X16" i="27" s="1"/>
  <c r="H16" i="27" s="1"/>
  <c r="W17" i="27"/>
  <c r="W18" i="27"/>
  <c r="W19" i="27"/>
  <c r="W20" i="27"/>
  <c r="W21" i="27"/>
  <c r="W22" i="27"/>
  <c r="W23" i="27"/>
  <c r="W24" i="27"/>
  <c r="W25" i="27"/>
  <c r="W26" i="27"/>
  <c r="W27" i="27"/>
  <c r="W28" i="27"/>
  <c r="X28" i="27" s="1"/>
  <c r="H28" i="27" s="1"/>
  <c r="W29" i="27"/>
  <c r="W30" i="27"/>
  <c r="W31" i="27"/>
  <c r="W32" i="27"/>
  <c r="W33" i="27"/>
  <c r="X33" i="27" s="1"/>
  <c r="H33" i="27" s="1"/>
  <c r="W34" i="27"/>
  <c r="W35" i="27"/>
  <c r="W36" i="27"/>
  <c r="W37" i="27"/>
  <c r="W38" i="27"/>
  <c r="X38" i="27" s="1"/>
  <c r="H38" i="27" s="1"/>
  <c r="W39" i="27"/>
  <c r="W9" i="27"/>
  <c r="V10" i="27"/>
  <c r="X10" i="27"/>
  <c r="H10" i="27"/>
  <c r="V11" i="27"/>
  <c r="X11" i="27" s="1"/>
  <c r="H11" i="27" s="1"/>
  <c r="V12" i="27"/>
  <c r="V13" i="27"/>
  <c r="V14" i="27"/>
  <c r="V15" i="27"/>
  <c r="V16" i="27"/>
  <c r="V17" i="27"/>
  <c r="V18" i="27"/>
  <c r="X18" i="27"/>
  <c r="H18" i="27" s="1"/>
  <c r="V19" i="27"/>
  <c r="X19" i="27" s="1"/>
  <c r="H19" i="27" s="1"/>
  <c r="V20" i="27"/>
  <c r="V21" i="27"/>
  <c r="X21" i="27"/>
  <c r="H21" i="27"/>
  <c r="V22" i="27"/>
  <c r="V23" i="27"/>
  <c r="V24" i="27"/>
  <c r="V25" i="27"/>
  <c r="V26" i="27"/>
  <c r="V27" i="27"/>
  <c r="V28" i="27"/>
  <c r="V29" i="27"/>
  <c r="X29" i="27"/>
  <c r="H29" i="27"/>
  <c r="V30" i="27"/>
  <c r="X30" i="27"/>
  <c r="H30" i="27" s="1"/>
  <c r="V31" i="27"/>
  <c r="V32" i="27"/>
  <c r="H32" i="27"/>
  <c r="V33" i="27"/>
  <c r="V34" i="27"/>
  <c r="V35" i="27"/>
  <c r="V36" i="27"/>
  <c r="V37" i="27"/>
  <c r="V38" i="27"/>
  <c r="V39" i="27"/>
  <c r="X39" i="27"/>
  <c r="H39" i="27"/>
  <c r="V9" i="27"/>
  <c r="X9" i="27" s="1"/>
  <c r="H9" i="27" s="1"/>
  <c r="W61" i="25"/>
  <c r="W60" i="25"/>
  <c r="W59" i="25"/>
  <c r="W57" i="25"/>
  <c r="W56" i="25"/>
  <c r="W55" i="25"/>
  <c r="W53" i="25"/>
  <c r="W52" i="25"/>
  <c r="W51" i="25"/>
  <c r="W49" i="25"/>
  <c r="W48" i="25"/>
  <c r="W47" i="25"/>
  <c r="W45" i="25"/>
  <c r="X62" i="27"/>
  <c r="X61" i="27"/>
  <c r="X60" i="27"/>
  <c r="X58" i="27"/>
  <c r="X57" i="27"/>
  <c r="X56" i="27"/>
  <c r="X54" i="27"/>
  <c r="X53" i="27"/>
  <c r="X52" i="27"/>
  <c r="X50" i="27"/>
  <c r="X49" i="27"/>
  <c r="X48" i="27"/>
  <c r="X46" i="27"/>
  <c r="N40" i="27"/>
  <c r="M40" i="27"/>
  <c r="L40" i="27"/>
  <c r="K40" i="27"/>
  <c r="D40" i="27"/>
  <c r="J39" i="27"/>
  <c r="I39" i="27"/>
  <c r="G39" i="27"/>
  <c r="B39" i="27"/>
  <c r="A39" i="27"/>
  <c r="I38" i="27"/>
  <c r="A38" i="27"/>
  <c r="B38" i="27"/>
  <c r="I37" i="27"/>
  <c r="A37" i="27"/>
  <c r="B37" i="27"/>
  <c r="J36" i="27"/>
  <c r="I36" i="27"/>
  <c r="G36" i="27"/>
  <c r="B36" i="27"/>
  <c r="J35" i="27"/>
  <c r="I35" i="27"/>
  <c r="G35" i="27"/>
  <c r="B35" i="27"/>
  <c r="J34" i="27"/>
  <c r="I34" i="27"/>
  <c r="G34" i="27"/>
  <c r="B34" i="27"/>
  <c r="J33" i="27"/>
  <c r="I33" i="27"/>
  <c r="G33" i="27"/>
  <c r="B33" i="27"/>
  <c r="I32" i="27"/>
  <c r="G32" i="27"/>
  <c r="J32" i="27"/>
  <c r="B32" i="27"/>
  <c r="I31" i="27"/>
  <c r="B31" i="27"/>
  <c r="J30" i="27"/>
  <c r="I30" i="27"/>
  <c r="G30" i="27"/>
  <c r="B30" i="27"/>
  <c r="J29" i="27"/>
  <c r="I29" i="27"/>
  <c r="G29" i="27"/>
  <c r="B29" i="27"/>
  <c r="J28" i="27"/>
  <c r="I28" i="27"/>
  <c r="G28" i="27"/>
  <c r="B28" i="27"/>
  <c r="J27" i="27"/>
  <c r="I27" i="27"/>
  <c r="G27" i="27"/>
  <c r="B27" i="27"/>
  <c r="J26" i="27"/>
  <c r="I26" i="27"/>
  <c r="G26" i="27"/>
  <c r="B26" i="27"/>
  <c r="I25" i="27"/>
  <c r="B25" i="27"/>
  <c r="I24" i="27"/>
  <c r="G24" i="27"/>
  <c r="J24" i="27"/>
  <c r="B24" i="27"/>
  <c r="J23" i="27"/>
  <c r="I23" i="27"/>
  <c r="G23" i="27"/>
  <c r="B23" i="27"/>
  <c r="J22" i="27"/>
  <c r="I22" i="27"/>
  <c r="G22" i="27"/>
  <c r="B22" i="27"/>
  <c r="J21" i="27"/>
  <c r="I21" i="27"/>
  <c r="G21" i="27"/>
  <c r="B21" i="27"/>
  <c r="J20" i="27"/>
  <c r="I20" i="27"/>
  <c r="G20" i="27"/>
  <c r="B20" i="27"/>
  <c r="J19" i="27"/>
  <c r="I19" i="27"/>
  <c r="B19" i="27"/>
  <c r="I18" i="27"/>
  <c r="G18" i="27"/>
  <c r="J18" i="27"/>
  <c r="B18" i="27"/>
  <c r="I17" i="27"/>
  <c r="G17" i="27"/>
  <c r="J17" i="27"/>
  <c r="B17" i="27"/>
  <c r="J16" i="27"/>
  <c r="I16" i="27"/>
  <c r="G16" i="27"/>
  <c r="B16" i="27"/>
  <c r="J15" i="27"/>
  <c r="I15" i="27"/>
  <c r="G15" i="27"/>
  <c r="B15" i="27"/>
  <c r="J14" i="27"/>
  <c r="I14" i="27"/>
  <c r="G14" i="27"/>
  <c r="G40" i="27" s="1"/>
  <c r="B14" i="27"/>
  <c r="J13" i="27"/>
  <c r="I13" i="27"/>
  <c r="B13" i="27"/>
  <c r="J12" i="27"/>
  <c r="I12" i="27"/>
  <c r="G12" i="27"/>
  <c r="B12" i="27"/>
  <c r="I11" i="27"/>
  <c r="G11" i="27"/>
  <c r="J11" i="27"/>
  <c r="B11" i="27"/>
  <c r="I10" i="27"/>
  <c r="G10" i="27"/>
  <c r="J10" i="27"/>
  <c r="B10" i="27"/>
  <c r="J9" i="27"/>
  <c r="I9" i="27"/>
  <c r="G9" i="27"/>
  <c r="B9" i="27"/>
  <c r="A37" i="25"/>
  <c r="B37" i="25"/>
  <c r="G10" i="25"/>
  <c r="H10" i="25"/>
  <c r="G11" i="25"/>
  <c r="J11" i="25" s="1"/>
  <c r="H11" i="25"/>
  <c r="G13" i="25"/>
  <c r="H13" i="25"/>
  <c r="G14" i="25"/>
  <c r="H15" i="25"/>
  <c r="G17" i="25"/>
  <c r="G18" i="25"/>
  <c r="J18" i="25" s="1"/>
  <c r="G19" i="25"/>
  <c r="H19" i="25"/>
  <c r="G20" i="25"/>
  <c r="H20" i="25"/>
  <c r="G21" i="25"/>
  <c r="H21" i="25"/>
  <c r="G23" i="25"/>
  <c r="H23" i="25"/>
  <c r="G24" i="25"/>
  <c r="G25" i="25"/>
  <c r="G26" i="25"/>
  <c r="H26" i="25" s="1"/>
  <c r="G28" i="25"/>
  <c r="H28" i="25"/>
  <c r="G29" i="25"/>
  <c r="H29" i="25"/>
  <c r="G31" i="25"/>
  <c r="H31" i="25" s="1"/>
  <c r="G32" i="25"/>
  <c r="G33" i="25"/>
  <c r="H33" i="25"/>
  <c r="G34" i="25"/>
  <c r="G35" i="25"/>
  <c r="H35" i="25"/>
  <c r="G37" i="25"/>
  <c r="H37" i="25" s="1"/>
  <c r="G38" i="25"/>
  <c r="G39" i="25"/>
  <c r="H39" i="25" s="1"/>
  <c r="H25" i="25"/>
  <c r="G9" i="25"/>
  <c r="H9" i="25" s="1"/>
  <c r="H14" i="25"/>
  <c r="H18" i="25"/>
  <c r="H22" i="25"/>
  <c r="H34" i="25"/>
  <c r="H38" i="25"/>
  <c r="M40" i="25"/>
  <c r="N40" i="25"/>
  <c r="J12" i="25"/>
  <c r="J13" i="25"/>
  <c r="J14" i="25"/>
  <c r="J15" i="25"/>
  <c r="J16" i="25"/>
  <c r="J19" i="25"/>
  <c r="J20" i="25"/>
  <c r="J21" i="25"/>
  <c r="J22" i="25"/>
  <c r="J23" i="25"/>
  <c r="J26" i="25"/>
  <c r="J27" i="25"/>
  <c r="J28" i="25"/>
  <c r="J29" i="25"/>
  <c r="J30" i="25"/>
  <c r="J33" i="25"/>
  <c r="J34" i="25"/>
  <c r="J35" i="25"/>
  <c r="J36" i="25"/>
  <c r="J39" i="25"/>
  <c r="J9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10" i="25"/>
  <c r="I40" i="25" s="1"/>
  <c r="I11" i="25"/>
  <c r="I12" i="25"/>
  <c r="I13" i="25"/>
  <c r="I9" i="25"/>
  <c r="J10" i="25"/>
  <c r="B39" i="25"/>
  <c r="A39" i="25"/>
  <c r="A38" i="25"/>
  <c r="B38" i="25"/>
  <c r="K40" i="25"/>
  <c r="L40" i="25"/>
  <c r="D40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H9" i="28"/>
  <c r="H21" i="28"/>
  <c r="H19" i="28"/>
  <c r="H15" i="28"/>
  <c r="H36" i="28"/>
  <c r="H34" i="28"/>
  <c r="H30" i="28"/>
  <c r="H26" i="28"/>
  <c r="J40" i="28"/>
  <c r="G46" i="28" s="1"/>
  <c r="H20" i="28"/>
  <c r="H16" i="28"/>
  <c r="H12" i="28"/>
  <c r="H39" i="28"/>
  <c r="H35" i="28"/>
  <c r="H29" i="28"/>
  <c r="I10" i="28"/>
  <c r="I37" i="28"/>
  <c r="I31" i="28"/>
  <c r="I24" i="28"/>
  <c r="I18" i="28"/>
  <c r="I38" i="28"/>
  <c r="I32" i="28"/>
  <c r="J25" i="25"/>
  <c r="J38" i="25"/>
  <c r="I13" i="28"/>
  <c r="H13" i="28"/>
  <c r="X35" i="27"/>
  <c r="H35" i="27"/>
  <c r="R9" i="27"/>
  <c r="G47" i="32"/>
  <c r="K17" i="32"/>
  <c r="H17" i="32"/>
  <c r="H11" i="32"/>
  <c r="H13" i="31"/>
  <c r="X9" i="31"/>
  <c r="H9" i="31" s="1"/>
  <c r="X25" i="31"/>
  <c r="H25" i="31" s="1"/>
  <c r="X20" i="31"/>
  <c r="H20" i="31"/>
  <c r="X28" i="31"/>
  <c r="H28" i="31"/>
  <c r="X29" i="31"/>
  <c r="H29" i="31"/>
  <c r="H32" i="31"/>
  <c r="X33" i="31"/>
  <c r="H33" i="31"/>
  <c r="X11" i="31"/>
  <c r="H11" i="31" s="1"/>
  <c r="X14" i="31"/>
  <c r="H14" i="31" s="1"/>
  <c r="H15" i="31"/>
  <c r="X17" i="31"/>
  <c r="H17" i="31" s="1"/>
  <c r="X18" i="31"/>
  <c r="H18" i="31" s="1"/>
  <c r="X19" i="31"/>
  <c r="H19" i="31"/>
  <c r="X22" i="31"/>
  <c r="H22" i="31" s="1"/>
  <c r="X23" i="31"/>
  <c r="H23" i="31" s="1"/>
  <c r="H24" i="31"/>
  <c r="X26" i="31"/>
  <c r="H26" i="31" s="1"/>
  <c r="H30" i="31"/>
  <c r="X34" i="31"/>
  <c r="H34" i="31" s="1"/>
  <c r="X35" i="31"/>
  <c r="H35" i="31" s="1"/>
  <c r="A40" i="27"/>
  <c r="C40" i="27"/>
  <c r="A40" i="30"/>
  <c r="C40" i="30"/>
  <c r="K10" i="32"/>
  <c r="I10" i="32"/>
  <c r="H14" i="32"/>
  <c r="I14" i="32"/>
  <c r="K18" i="32"/>
  <c r="I39" i="32"/>
  <c r="H12" i="32"/>
  <c r="I12" i="32"/>
  <c r="I16" i="32"/>
  <c r="H20" i="32"/>
  <c r="I20" i="32"/>
  <c r="I21" i="32"/>
  <c r="H21" i="32"/>
  <c r="H22" i="32"/>
  <c r="H23" i="32"/>
  <c r="K24" i="32"/>
  <c r="K25" i="32"/>
  <c r="I25" i="32"/>
  <c r="H26" i="32"/>
  <c r="I26" i="32"/>
  <c r="H27" i="32"/>
  <c r="H28" i="32"/>
  <c r="I28" i="32"/>
  <c r="I29" i="32"/>
  <c r="H30" i="32"/>
  <c r="I30" i="32"/>
  <c r="K31" i="32"/>
  <c r="K32" i="32"/>
  <c r="I32" i="32"/>
  <c r="I33" i="32"/>
  <c r="H33" i="32"/>
  <c r="H34" i="32"/>
  <c r="H35" i="32"/>
  <c r="H36" i="32"/>
  <c r="I36" i="32"/>
  <c r="K37" i="32"/>
  <c r="K38" i="32"/>
  <c r="I38" i="32"/>
  <c r="H13" i="32"/>
  <c r="H19" i="32"/>
  <c r="B37" i="32"/>
  <c r="I11" i="32"/>
  <c r="S9" i="31"/>
  <c r="S10" i="31" s="1"/>
  <c r="S11" i="31" s="1"/>
  <c r="S12" i="31" s="1"/>
  <c r="S13" i="31" s="1"/>
  <c r="S14" i="31" s="1"/>
  <c r="S15" i="31" s="1"/>
  <c r="S16" i="31" s="1"/>
  <c r="S17" i="31" s="1"/>
  <c r="S18" i="31" s="1"/>
  <c r="S19" i="31" s="1"/>
  <c r="S20" i="31" s="1"/>
  <c r="S21" i="31" s="1"/>
  <c r="S22" i="31" s="1"/>
  <c r="S23" i="31" s="1"/>
  <c r="S24" i="31" s="1"/>
  <c r="S25" i="31" s="1"/>
  <c r="S26" i="31" s="1"/>
  <c r="R9" i="31"/>
  <c r="J38" i="30"/>
  <c r="H38" i="30"/>
  <c r="H37" i="30"/>
  <c r="B38" i="30"/>
  <c r="H10" i="30"/>
  <c r="H11" i="30"/>
  <c r="H17" i="30"/>
  <c r="H24" i="30"/>
  <c r="H25" i="30"/>
  <c r="H31" i="30"/>
  <c r="R10" i="27"/>
  <c r="R11" i="27" s="1"/>
  <c r="Q9" i="27"/>
  <c r="X14" i="27"/>
  <c r="H14" i="27"/>
  <c r="J40" i="30"/>
  <c r="I33" i="28"/>
  <c r="H33" i="28"/>
  <c r="A40" i="25"/>
  <c r="C40" i="25"/>
  <c r="J31" i="25"/>
  <c r="H17" i="25"/>
  <c r="J17" i="25"/>
  <c r="X22" i="27"/>
  <c r="H22" i="27"/>
  <c r="J37" i="25"/>
  <c r="X12" i="31"/>
  <c r="H12" i="31"/>
  <c r="H40" i="31" s="1"/>
  <c r="J40" i="32"/>
  <c r="G46" i="32" s="1"/>
  <c r="G47" i="28"/>
  <c r="Q11" i="27" l="1"/>
  <c r="R12" i="27"/>
  <c r="H43" i="31"/>
  <c r="S27" i="31"/>
  <c r="S28" i="31" s="1"/>
  <c r="S29" i="31" s="1"/>
  <c r="S30" i="31" s="1"/>
  <c r="S31" i="31" s="1"/>
  <c r="S32" i="31" s="1"/>
  <c r="S33" i="31" s="1"/>
  <c r="S34" i="31" s="1"/>
  <c r="S35" i="31" s="1"/>
  <c r="S36" i="31" s="1"/>
  <c r="S37" i="31" s="1"/>
  <c r="S38" i="31" s="1"/>
  <c r="S39" i="31" s="1"/>
  <c r="X34" i="27"/>
  <c r="H34" i="27" s="1"/>
  <c r="I28" i="28"/>
  <c r="H28" i="28"/>
  <c r="I40" i="27"/>
  <c r="K25" i="28"/>
  <c r="I25" i="28"/>
  <c r="I24" i="32"/>
  <c r="I18" i="32"/>
  <c r="J40" i="27"/>
  <c r="I14" i="28"/>
  <c r="H14" i="28"/>
  <c r="I23" i="28"/>
  <c r="H23" i="28"/>
  <c r="G40" i="32"/>
  <c r="I9" i="32"/>
  <c r="H9" i="32"/>
  <c r="G40" i="30"/>
  <c r="H32" i="25"/>
  <c r="J32" i="25"/>
  <c r="X26" i="27"/>
  <c r="H26" i="27" s="1"/>
  <c r="S26" i="27" s="1"/>
  <c r="S27" i="27" s="1"/>
  <c r="S28" i="27" s="1"/>
  <c r="S29" i="27" s="1"/>
  <c r="S30" i="27" s="1"/>
  <c r="S31" i="27" s="1"/>
  <c r="S32" i="27" s="1"/>
  <c r="S33" i="27" s="1"/>
  <c r="S34" i="27" s="1"/>
  <c r="S35" i="27" s="1"/>
  <c r="S36" i="27" s="1"/>
  <c r="S37" i="27" s="1"/>
  <c r="S38" i="27" s="1"/>
  <c r="S39" i="27" s="1"/>
  <c r="K17" i="28"/>
  <c r="I17" i="28"/>
  <c r="I31" i="32"/>
  <c r="H31" i="32"/>
  <c r="I22" i="28"/>
  <c r="H22" i="28"/>
  <c r="H40" i="28" s="1"/>
  <c r="G43" i="28" s="1"/>
  <c r="G40" i="28"/>
  <c r="K10" i="28"/>
  <c r="R10" i="31"/>
  <c r="Q9" i="31"/>
  <c r="K40" i="32"/>
  <c r="G45" i="32" s="1"/>
  <c r="G40" i="25"/>
  <c r="A40" i="31"/>
  <c r="C40" i="31" s="1"/>
  <c r="Q10" i="27"/>
  <c r="H15" i="32"/>
  <c r="H24" i="25"/>
  <c r="H40" i="25" s="1"/>
  <c r="J24" i="25"/>
  <c r="J40" i="25" s="1"/>
  <c r="B38" i="28"/>
  <c r="A40" i="28"/>
  <c r="K11" i="28"/>
  <c r="I11" i="28"/>
  <c r="I40" i="28" s="1"/>
  <c r="G44" i="28" s="1"/>
  <c r="H27" i="28"/>
  <c r="I27" i="28"/>
  <c r="H37" i="32"/>
  <c r="I37" i="32"/>
  <c r="H40" i="27" l="1"/>
  <c r="H43" i="27" s="1"/>
  <c r="I40" i="32"/>
  <c r="G44" i="32" s="1"/>
  <c r="R13" i="27"/>
  <c r="Q12" i="27"/>
  <c r="C40" i="28"/>
  <c r="Q10" i="31"/>
  <c r="R11" i="31"/>
  <c r="K40" i="28"/>
  <c r="G45" i="28" s="1"/>
  <c r="G42" i="28" s="1"/>
  <c r="J42" i="28" s="1"/>
  <c r="K42" i="28" s="1"/>
  <c r="H40" i="32"/>
  <c r="G43" i="32" s="1"/>
  <c r="G42" i="32" s="1"/>
  <c r="J42" i="32" s="1"/>
  <c r="K42" i="32" s="1"/>
  <c r="Q13" i="27" l="1"/>
  <c r="R14" i="27"/>
  <c r="Q11" i="31"/>
  <c r="R12" i="31"/>
  <c r="R15" i="27" l="1"/>
  <c r="Q14" i="27"/>
  <c r="R13" i="31"/>
  <c r="Q12" i="31"/>
  <c r="R14" i="31" l="1"/>
  <c r="Q13" i="31"/>
  <c r="R16" i="27"/>
  <c r="Q15" i="27"/>
  <c r="R17" i="27" l="1"/>
  <c r="Q16" i="27"/>
  <c r="Q14" i="31"/>
  <c r="R15" i="31"/>
  <c r="Q15" i="31" l="1"/>
  <c r="R16" i="31"/>
  <c r="Q17" i="27"/>
  <c r="R18" i="27"/>
  <c r="Q18" i="27" l="1"/>
  <c r="R19" i="27"/>
  <c r="Q16" i="31"/>
  <c r="R17" i="31"/>
  <c r="R18" i="31" l="1"/>
  <c r="Q17" i="31"/>
  <c r="R20" i="27"/>
  <c r="Q19" i="27"/>
  <c r="R21" i="27" l="1"/>
  <c r="Q20" i="27"/>
  <c r="Q18" i="31"/>
  <c r="R19" i="31"/>
  <c r="R20" i="31" l="1"/>
  <c r="Q19" i="31"/>
  <c r="R22" i="27"/>
  <c r="Q21" i="27"/>
  <c r="Q22" i="27" l="1"/>
  <c r="R23" i="27"/>
  <c r="R21" i="31"/>
  <c r="Q20" i="31"/>
  <c r="Q23" i="27" l="1"/>
  <c r="R24" i="27"/>
  <c r="Q21" i="31"/>
  <c r="R22" i="31"/>
  <c r="R23" i="31" l="1"/>
  <c r="Q22" i="31"/>
  <c r="R25" i="27"/>
  <c r="Q24" i="27"/>
  <c r="R26" i="27" l="1"/>
  <c r="Q25" i="27"/>
  <c r="R24" i="31"/>
  <c r="Q23" i="31"/>
  <c r="R25" i="31" l="1"/>
  <c r="Q24" i="31"/>
  <c r="R27" i="27"/>
  <c r="Q26" i="27"/>
  <c r="R28" i="27" l="1"/>
  <c r="Q27" i="27"/>
  <c r="R26" i="31"/>
  <c r="Q25" i="31"/>
  <c r="R27" i="31" l="1"/>
  <c r="Q26" i="31"/>
  <c r="Q28" i="27"/>
  <c r="R29" i="27"/>
  <c r="R30" i="27" l="1"/>
  <c r="Q29" i="27"/>
  <c r="R28" i="31"/>
  <c r="Q27" i="31"/>
  <c r="R29" i="31" l="1"/>
  <c r="Q28" i="31"/>
  <c r="Q30" i="27"/>
  <c r="R31" i="27"/>
  <c r="R32" i="27" l="1"/>
  <c r="Q31" i="27"/>
  <c r="Q29" i="31"/>
  <c r="R30" i="31"/>
  <c r="Q30" i="31" l="1"/>
  <c r="R31" i="31"/>
  <c r="R33" i="27"/>
  <c r="Q32" i="27"/>
  <c r="R34" i="27" l="1"/>
  <c r="Q33" i="27"/>
  <c r="R32" i="31"/>
  <c r="Q31" i="31"/>
  <c r="R33" i="31" l="1"/>
  <c r="Q32" i="31"/>
  <c r="Q34" i="27"/>
  <c r="R35" i="27"/>
  <c r="R36" i="27" l="1"/>
  <c r="Q35" i="27"/>
  <c r="R34" i="31"/>
  <c r="Q33" i="31"/>
  <c r="Q34" i="31" l="1"/>
  <c r="R35" i="31"/>
  <c r="R37" i="27"/>
  <c r="Q36" i="27"/>
  <c r="R38" i="27" l="1"/>
  <c r="Q37" i="27"/>
  <c r="Q35" i="31"/>
  <c r="R36" i="31"/>
  <c r="Q36" i="31" l="1"/>
  <c r="R37" i="31"/>
  <c r="Q38" i="27"/>
  <c r="R39" i="27"/>
  <c r="Q39" i="27" s="1"/>
  <c r="R38" i="31" l="1"/>
  <c r="Q37" i="31"/>
  <c r="R39" i="31" l="1"/>
  <c r="Q39" i="31" s="1"/>
  <c r="Q38" i="31"/>
</calcChain>
</file>

<file path=xl/comments1.xml><?xml version="1.0" encoding="utf-8"?>
<comments xmlns="http://schemas.openxmlformats.org/spreadsheetml/2006/main">
  <authors>
    <author>作成者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年、月の欄に数字を入れると、曜日列が自動表示されます。
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管理担当者にて、一日あたりの所定労働時間を入力して下さい。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休日の場合は、休日コード（休日コード欄の上部に記載されている1から3のいずれか）を入力して下さい。
「1.所定休日」を入力すると、行がオレンジに変わります。
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①業務開始時刻を入力すると自動的に1時間と表示されます。45分の場合は、0：45と入力して下さい。
②業務開始時刻が空欄の場合、休憩時間欄は黄色で表示されます。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年、月の欄に数字を入れると、曜日列が自動表示されます。
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管理担当者にて、一日あたりの所定労働時間を入力して下さい。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休日の場合は、休日コード（休日コード欄の上部に記載されている1から3のいずれか）を入力して下さい。
「1.所定休日」を入力すると、行がオレンジに変わります。
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①業務開始時刻を入力すると自動的に1時間と表示されます。45分の場合は、0：45と入力して下さい。
②業務開始時刻が空欄の場合、休憩時間欄は黄色で表示されます。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年、月の欄に数字を入れると、曜日列が自動表示されます。
</t>
        </r>
      </text>
    </commen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管理担当者にて、１カ月の所定勤務日数を入力して下さい。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管理担当者にて、1日あたりの所定労働時間を入力して下さい。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休日の場合は、休日コード（休日コード欄の上部に記載されている1から3のいずれか）を入力して下さい。
「1.所定休日」を入力すると、行がオレンジに変わります。
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①業務開始時刻を入力すると自動的に1時間と表示されます。45分の場合は、0：45と入力して下さい。
②業務開始時刻が空欄の場合、休憩時間欄は黄色で表示されます。</t>
        </r>
      </text>
    </comment>
  </commentList>
</comments>
</file>

<file path=xl/sharedStrings.xml><?xml version="1.0" encoding="utf-8"?>
<sst xmlns="http://schemas.openxmlformats.org/spreadsheetml/2006/main" count="344" uniqueCount="108">
  <si>
    <t>日付</t>
    <rPh sb="0" eb="2">
      <t>ヒヅケ</t>
    </rPh>
    <phoneticPr fontId="2"/>
  </si>
  <si>
    <t>曜日</t>
    <rPh sb="0" eb="2">
      <t>ヨウビ</t>
    </rPh>
    <phoneticPr fontId="2"/>
  </si>
  <si>
    <t>勤務時間</t>
    <rPh sb="0" eb="2">
      <t>キンム</t>
    </rPh>
    <rPh sb="2" eb="4">
      <t>ジカン</t>
    </rPh>
    <phoneticPr fontId="2"/>
  </si>
  <si>
    <t>年</t>
    <rPh sb="0" eb="1">
      <t>ネン</t>
    </rPh>
    <phoneticPr fontId="2"/>
  </si>
  <si>
    <t>月分</t>
    <rPh sb="0" eb="2">
      <t>ガツブン</t>
    </rPh>
    <phoneticPr fontId="2"/>
  </si>
  <si>
    <t>所属：</t>
    <rPh sb="0" eb="2">
      <t>ショゾク</t>
    </rPh>
    <phoneticPr fontId="2"/>
  </si>
  <si>
    <t>氏名：</t>
    <rPh sb="0" eb="2">
      <t>シメイ</t>
    </rPh>
    <phoneticPr fontId="2"/>
  </si>
  <si>
    <t>合計</t>
    <rPh sb="0" eb="2">
      <t>ゴウケイ</t>
    </rPh>
    <phoneticPr fontId="12"/>
  </si>
  <si>
    <t>【交通費明細】</t>
    <rPh sb="1" eb="4">
      <t>コウツウヒ</t>
    </rPh>
    <rPh sb="4" eb="6">
      <t>メイサイ</t>
    </rPh>
    <phoneticPr fontId="12"/>
  </si>
  <si>
    <t>経路の詳細</t>
    <rPh sb="0" eb="2">
      <t>ケイロ</t>
    </rPh>
    <rPh sb="3" eb="5">
      <t>ショウサイ</t>
    </rPh>
    <phoneticPr fontId="12"/>
  </si>
  <si>
    <t>片道金額
を入力</t>
    <rPh sb="0" eb="2">
      <t>カタミチ</t>
    </rPh>
    <rPh sb="2" eb="4">
      <t>キンガク</t>
    </rPh>
    <rPh sb="6" eb="8">
      <t>ニュウリョク</t>
    </rPh>
    <phoneticPr fontId="12"/>
  </si>
  <si>
    <t>往復金額</t>
    <rPh sb="0" eb="2">
      <t>オウフク</t>
    </rPh>
    <rPh sb="2" eb="4">
      <t>キンガク</t>
    </rPh>
    <phoneticPr fontId="12"/>
  </si>
  <si>
    <t>休日
勤務時間</t>
    <rPh sb="0" eb="2">
      <t>キュウジツ</t>
    </rPh>
    <rPh sb="3" eb="5">
      <t>キンム</t>
    </rPh>
    <rPh sb="5" eb="7">
      <t>ジカン</t>
    </rPh>
    <phoneticPr fontId="16"/>
  </si>
  <si>
    <t>その他
欠勤、早退など</t>
    <rPh sb="2" eb="3">
      <t>タ</t>
    </rPh>
    <rPh sb="4" eb="6">
      <t>ケッキン</t>
    </rPh>
    <rPh sb="7" eb="9">
      <t>ソウタイ</t>
    </rPh>
    <phoneticPr fontId="16"/>
  </si>
  <si>
    <t>備考欄</t>
    <rPh sb="0" eb="2">
      <t>ビコウ</t>
    </rPh>
    <rPh sb="2" eb="3">
      <t>ラン</t>
    </rPh>
    <phoneticPr fontId="16"/>
  </si>
  <si>
    <t>管理担当者記入欄</t>
    <rPh sb="0" eb="2">
      <t>カンリ</t>
    </rPh>
    <rPh sb="2" eb="5">
      <t>タントウシャ</t>
    </rPh>
    <rPh sb="5" eb="7">
      <t>キニュウ</t>
    </rPh>
    <rPh sb="7" eb="8">
      <t>ラン</t>
    </rPh>
    <phoneticPr fontId="16"/>
  </si>
  <si>
    <t>１：一日あたりの交通費　金額</t>
    <rPh sb="2" eb="4">
      <t>イチニチ</t>
    </rPh>
    <rPh sb="8" eb="11">
      <t>コウツウヒ</t>
    </rPh>
    <rPh sb="12" eb="14">
      <t>キンガク</t>
    </rPh>
    <phoneticPr fontId="12"/>
  </si>
  <si>
    <t>業務開始時刻</t>
    <rPh sb="0" eb="2">
      <t>ギョウム</t>
    </rPh>
    <rPh sb="2" eb="4">
      <t>カイシ</t>
    </rPh>
    <rPh sb="4" eb="6">
      <t>ジコク</t>
    </rPh>
    <phoneticPr fontId="2"/>
  </si>
  <si>
    <t>業務終了時刻</t>
    <rPh sb="0" eb="2">
      <t>ギョウム</t>
    </rPh>
    <rPh sb="2" eb="4">
      <t>シュウリョウ</t>
    </rPh>
    <rPh sb="4" eb="6">
      <t>ジコク</t>
    </rPh>
    <phoneticPr fontId="2"/>
  </si>
  <si>
    <t>休日コード</t>
    <rPh sb="0" eb="2">
      <t>キュウジツ</t>
    </rPh>
    <phoneticPr fontId="16"/>
  </si>
  <si>
    <t>所定労働時間</t>
    <rPh sb="0" eb="2">
      <t>ショテイ</t>
    </rPh>
    <rPh sb="2" eb="4">
      <t>ロウドウ</t>
    </rPh>
    <rPh sb="4" eb="6">
      <t>ジカン</t>
    </rPh>
    <phoneticPr fontId="16"/>
  </si>
  <si>
    <t>×1.25</t>
    <phoneticPr fontId="16"/>
  </si>
  <si>
    <t>×0.25</t>
    <phoneticPr fontId="16"/>
  </si>
  <si>
    <t>人事課</t>
    <rPh sb="0" eb="3">
      <t>ジンジカ</t>
    </rPh>
    <phoneticPr fontId="16"/>
  </si>
  <si>
    <t>暦日数</t>
    <rPh sb="0" eb="1">
      <t>レキ</t>
    </rPh>
    <rPh sb="1" eb="3">
      <t>ニッスウ</t>
    </rPh>
    <phoneticPr fontId="16"/>
  </si>
  <si>
    <t>有給休暇取得日数</t>
    <rPh sb="0" eb="2">
      <t>ユウキュウ</t>
    </rPh>
    <rPh sb="2" eb="4">
      <t>キュウカ</t>
    </rPh>
    <rPh sb="4" eb="6">
      <t>シュトク</t>
    </rPh>
    <rPh sb="6" eb="8">
      <t>ニッスウ</t>
    </rPh>
    <phoneticPr fontId="16"/>
  </si>
  <si>
    <t>その他休暇取得日数</t>
    <rPh sb="2" eb="3">
      <t>タ</t>
    </rPh>
    <rPh sb="3" eb="5">
      <t>キュウカ</t>
    </rPh>
    <rPh sb="5" eb="7">
      <t>シュトク</t>
    </rPh>
    <rPh sb="7" eb="9">
      <t>ニッスウ</t>
    </rPh>
    <phoneticPr fontId="16"/>
  </si>
  <si>
    <t>欠勤他</t>
    <rPh sb="0" eb="2">
      <t>ケッキン</t>
    </rPh>
    <rPh sb="2" eb="3">
      <t>タ</t>
    </rPh>
    <phoneticPr fontId="16"/>
  </si>
  <si>
    <t>＊太枠内のみ入力してください。</t>
    <rPh sb="1" eb="2">
      <t>フト</t>
    </rPh>
    <rPh sb="2" eb="3">
      <t>ワク</t>
    </rPh>
    <rPh sb="3" eb="4">
      <t>ナイ</t>
    </rPh>
    <rPh sb="6" eb="8">
      <t>ニュウリョク</t>
    </rPh>
    <phoneticPr fontId="16"/>
  </si>
  <si>
    <t>総労働時間数</t>
    <rPh sb="0" eb="1">
      <t>ソウ</t>
    </rPh>
    <rPh sb="1" eb="3">
      <t>ロウドウ</t>
    </rPh>
    <rPh sb="3" eb="5">
      <t>ジカン</t>
    </rPh>
    <rPh sb="5" eb="6">
      <t>スウ</t>
    </rPh>
    <phoneticPr fontId="16"/>
  </si>
  <si>
    <t>＊フルタイム勤務者用</t>
    <rPh sb="6" eb="8">
      <t>キンム</t>
    </rPh>
    <rPh sb="8" eb="9">
      <t>シャ</t>
    </rPh>
    <rPh sb="9" eb="10">
      <t>ヨウ</t>
    </rPh>
    <phoneticPr fontId="16"/>
  </si>
  <si>
    <r>
      <rPr>
        <b/>
        <sz val="10"/>
        <color indexed="8"/>
        <rFont val="ＭＳ Ｐゴシック"/>
        <family val="3"/>
        <charset val="128"/>
      </rPr>
      <t>休憩時間</t>
    </r>
    <r>
      <rPr>
        <b/>
        <sz val="8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（45分休憩は0:45と入力）</t>
    </r>
    <rPh sb="0" eb="2">
      <t>キュウケイ</t>
    </rPh>
    <rPh sb="2" eb="4">
      <t>ジカン</t>
    </rPh>
    <rPh sb="8" eb="9">
      <t>フン</t>
    </rPh>
    <rPh sb="9" eb="11">
      <t>キュウケイ</t>
    </rPh>
    <rPh sb="17" eb="19">
      <t>ニュウリョク</t>
    </rPh>
    <phoneticPr fontId="2"/>
  </si>
  <si>
    <t>慶弔休暇</t>
    <rPh sb="0" eb="2">
      <t>ケイチョウ</t>
    </rPh>
    <rPh sb="2" eb="4">
      <t>キュウカ</t>
    </rPh>
    <phoneticPr fontId="16"/>
  </si>
  <si>
    <t>その他
欠勤など</t>
    <rPh sb="2" eb="3">
      <t>タ</t>
    </rPh>
    <rPh sb="4" eb="6">
      <t>ケッキン</t>
    </rPh>
    <phoneticPr fontId="16"/>
  </si>
  <si>
    <r>
      <t xml:space="preserve">年次
有給休暇
</t>
    </r>
    <r>
      <rPr>
        <sz val="6"/>
        <rFont val="ＭＳ Ｐゴシック"/>
        <family val="3"/>
        <charset val="128"/>
      </rPr>
      <t>（日数を記載)</t>
    </r>
    <rPh sb="0" eb="2">
      <t>ネンジ</t>
    </rPh>
    <rPh sb="3" eb="5">
      <t>ユウキュウ</t>
    </rPh>
    <rPh sb="5" eb="7">
      <t>キュウカ</t>
    </rPh>
    <rPh sb="9" eb="11">
      <t>ニッスウ</t>
    </rPh>
    <rPh sb="12" eb="14">
      <t>キサイ</t>
    </rPh>
    <phoneticPr fontId="16"/>
  </si>
  <si>
    <r>
      <t xml:space="preserve">その他の
有給休暇
</t>
    </r>
    <r>
      <rPr>
        <sz val="6"/>
        <rFont val="ＭＳ Ｐゴシック"/>
        <family val="3"/>
        <charset val="128"/>
      </rPr>
      <t>（日数を記載)</t>
    </r>
    <rPh sb="2" eb="3">
      <t>タ</t>
    </rPh>
    <rPh sb="5" eb="7">
      <t>ユウキュウ</t>
    </rPh>
    <rPh sb="7" eb="9">
      <t>キュウカ</t>
    </rPh>
    <phoneticPr fontId="16"/>
  </si>
  <si>
    <t>閏年テーブル</t>
    <rPh sb="0" eb="2">
      <t>ウルウドシ</t>
    </rPh>
    <phoneticPr fontId="23"/>
  </si>
  <si>
    <t>＊フレックスタイム制適用者用</t>
    <rPh sb="9" eb="10">
      <t>セイ</t>
    </rPh>
    <rPh sb="10" eb="12">
      <t>テキヨウ</t>
    </rPh>
    <rPh sb="12" eb="13">
      <t>シャ</t>
    </rPh>
    <rPh sb="13" eb="14">
      <t>ヨウ</t>
    </rPh>
    <phoneticPr fontId="16"/>
  </si>
  <si>
    <t>契約時間数</t>
    <rPh sb="0" eb="2">
      <t>ケイヤク</t>
    </rPh>
    <rPh sb="2" eb="4">
      <t>ジカン</t>
    </rPh>
    <rPh sb="4" eb="5">
      <t>スウ</t>
    </rPh>
    <phoneticPr fontId="16"/>
  </si>
  <si>
    <t>時間外勤務時間数</t>
    <rPh sb="0" eb="2">
      <t>ジカン</t>
    </rPh>
    <rPh sb="2" eb="3">
      <t>ガイ</t>
    </rPh>
    <rPh sb="3" eb="5">
      <t>キンム</t>
    </rPh>
    <rPh sb="5" eb="8">
      <t>ジカンスウ</t>
    </rPh>
    <phoneticPr fontId="23"/>
  </si>
  <si>
    <t>勤務時間
A</t>
    <rPh sb="0" eb="2">
      <t>キンム</t>
    </rPh>
    <rPh sb="2" eb="4">
      <t>ジカン</t>
    </rPh>
    <phoneticPr fontId="2"/>
  </si>
  <si>
    <t>＊パートタイム勤務者用</t>
    <rPh sb="7" eb="9">
      <t>キンム</t>
    </rPh>
    <rPh sb="9" eb="10">
      <t>シャ</t>
    </rPh>
    <rPh sb="10" eb="11">
      <t>ヨウ</t>
    </rPh>
    <phoneticPr fontId="16"/>
  </si>
  <si>
    <t>所定勤務日数</t>
    <rPh sb="0" eb="2">
      <t>ショテイ</t>
    </rPh>
    <rPh sb="2" eb="4">
      <t>キンム</t>
    </rPh>
    <rPh sb="4" eb="6">
      <t>ニッスウ</t>
    </rPh>
    <phoneticPr fontId="16"/>
  </si>
  <si>
    <t>所定内勤務時間数</t>
    <rPh sb="0" eb="3">
      <t>ショテイナイ</t>
    </rPh>
    <rPh sb="3" eb="5">
      <t>キンム</t>
    </rPh>
    <rPh sb="5" eb="8">
      <t>ジカンスウ</t>
    </rPh>
    <phoneticPr fontId="23"/>
  </si>
  <si>
    <t>所定外勤務時間数（8時間以内）</t>
    <rPh sb="0" eb="2">
      <t>ショテイ</t>
    </rPh>
    <rPh sb="2" eb="3">
      <t>ガイ</t>
    </rPh>
    <rPh sb="3" eb="5">
      <t>キンム</t>
    </rPh>
    <rPh sb="5" eb="8">
      <t>ジカンスウ</t>
    </rPh>
    <rPh sb="10" eb="12">
      <t>ジカン</t>
    </rPh>
    <rPh sb="12" eb="14">
      <t>イナイ</t>
    </rPh>
    <phoneticPr fontId="23"/>
  </si>
  <si>
    <t>所定外勤務時間数（8時間超）</t>
    <rPh sb="0" eb="2">
      <t>ショテイ</t>
    </rPh>
    <rPh sb="2" eb="3">
      <t>ガイ</t>
    </rPh>
    <rPh sb="3" eb="5">
      <t>キンム</t>
    </rPh>
    <rPh sb="5" eb="8">
      <t>ジカンスウ</t>
    </rPh>
    <rPh sb="10" eb="12">
      <t>ジカン</t>
    </rPh>
    <rPh sb="12" eb="13">
      <t>チョウ</t>
    </rPh>
    <phoneticPr fontId="23"/>
  </si>
  <si>
    <t>休日勤務時間数</t>
    <rPh sb="0" eb="2">
      <t>キュウジツ</t>
    </rPh>
    <rPh sb="2" eb="4">
      <t>キンム</t>
    </rPh>
    <rPh sb="4" eb="6">
      <t>ジカン</t>
    </rPh>
    <rPh sb="6" eb="7">
      <t>スウ</t>
    </rPh>
    <phoneticPr fontId="23"/>
  </si>
  <si>
    <t>慶弔休暇</t>
    <rPh sb="0" eb="2">
      <t>ケイチョウ</t>
    </rPh>
    <rPh sb="2" eb="4">
      <t>キュウカ</t>
    </rPh>
    <phoneticPr fontId="23"/>
  </si>
  <si>
    <t>休み日数</t>
    <rPh sb="0" eb="1">
      <t>ヤス</t>
    </rPh>
    <rPh sb="2" eb="4">
      <t>ニッスウ</t>
    </rPh>
    <rPh sb="3" eb="4">
      <t>スウ</t>
    </rPh>
    <phoneticPr fontId="16"/>
  </si>
  <si>
    <t>勤務日数</t>
    <rPh sb="0" eb="2">
      <t>キンム</t>
    </rPh>
    <rPh sb="2" eb="4">
      <t>ニッスウ</t>
    </rPh>
    <phoneticPr fontId="16"/>
  </si>
  <si>
    <t>or ×1.35</t>
    <phoneticPr fontId="23"/>
  </si>
  <si>
    <t>深夜時間帯勤務時間数</t>
    <rPh sb="5" eb="7">
      <t>キンム</t>
    </rPh>
    <rPh sb="7" eb="9">
      <t>ジカン</t>
    </rPh>
    <rPh sb="9" eb="10">
      <t>スウ</t>
    </rPh>
    <phoneticPr fontId="23"/>
  </si>
  <si>
    <t>勤　　務　　報　　告　　書</t>
    <rPh sb="0" eb="1">
      <t>キン</t>
    </rPh>
    <rPh sb="3" eb="4">
      <t>ム</t>
    </rPh>
    <rPh sb="6" eb="7">
      <t>ホウ</t>
    </rPh>
    <rPh sb="9" eb="10">
      <t>コク</t>
    </rPh>
    <rPh sb="12" eb="13">
      <t>ショ</t>
    </rPh>
    <phoneticPr fontId="2"/>
  </si>
  <si>
    <t>8時間以内の
所定外勤務時間</t>
    <rPh sb="1" eb="3">
      <t>ジカン</t>
    </rPh>
    <rPh sb="3" eb="5">
      <t>イナイ</t>
    </rPh>
    <rPh sb="7" eb="9">
      <t>ショテイ</t>
    </rPh>
    <rPh sb="9" eb="10">
      <t>ガイ</t>
    </rPh>
    <rPh sb="10" eb="12">
      <t>キンム</t>
    </rPh>
    <rPh sb="12" eb="14">
      <t>ジカン</t>
    </rPh>
    <phoneticPr fontId="16"/>
  </si>
  <si>
    <t>8時間超の
勤務時間</t>
    <rPh sb="1" eb="3">
      <t>ジカン</t>
    </rPh>
    <rPh sb="3" eb="4">
      <t>チョウ</t>
    </rPh>
    <rPh sb="6" eb="8">
      <t>キンム</t>
    </rPh>
    <rPh sb="8" eb="10">
      <t>ジカン</t>
    </rPh>
    <phoneticPr fontId="16"/>
  </si>
  <si>
    <t>フルタイム　洋二</t>
    <rPh sb="6" eb="8">
      <t>ヨウジ</t>
    </rPh>
    <phoneticPr fontId="16"/>
  </si>
  <si>
    <t>江越　フレックス</t>
    <rPh sb="0" eb="2">
      <t>エゴシ</t>
    </rPh>
    <phoneticPr fontId="16"/>
  </si>
  <si>
    <t>×1.00</t>
    <phoneticPr fontId="23"/>
  </si>
  <si>
    <t>or ×1.25</t>
    <phoneticPr fontId="16"/>
  </si>
  <si>
    <t>１週40時間チェック</t>
    <rPh sb="1" eb="2">
      <t>シュウ</t>
    </rPh>
    <rPh sb="4" eb="6">
      <t>ジカン</t>
    </rPh>
    <phoneticPr fontId="23"/>
  </si>
  <si>
    <t>交通手段</t>
    <rPh sb="0" eb="2">
      <t>コウツウ</t>
    </rPh>
    <rPh sb="2" eb="4">
      <t>シュダン</t>
    </rPh>
    <phoneticPr fontId="12"/>
  </si>
  <si>
    <t>１日単位または１月単位の何れかを入力すること</t>
    <rPh sb="1" eb="2">
      <t>ニチ</t>
    </rPh>
    <rPh sb="2" eb="4">
      <t>タンイ</t>
    </rPh>
    <rPh sb="8" eb="9">
      <t>ツキ</t>
    </rPh>
    <rPh sb="9" eb="11">
      <t>タンイ</t>
    </rPh>
    <rPh sb="12" eb="13">
      <t>イズ</t>
    </rPh>
    <rPh sb="16" eb="18">
      <t>ニュウリョク</t>
    </rPh>
    <phoneticPr fontId="23"/>
  </si>
  <si>
    <t>２：一月あたりの定期券　金額合計</t>
    <rPh sb="2" eb="4">
      <t>ヒトツキ</t>
    </rPh>
    <rPh sb="8" eb="11">
      <t>テイキケン</t>
    </rPh>
    <rPh sb="12" eb="14">
      <t>キンガク</t>
    </rPh>
    <rPh sb="14" eb="16">
      <t>ゴウケイ</t>
    </rPh>
    <phoneticPr fontId="12"/>
  </si>
  <si>
    <t>一ヵ月
定期代</t>
    <rPh sb="0" eb="3">
      <t>イッカゲツ</t>
    </rPh>
    <rPh sb="4" eb="6">
      <t>テイキ</t>
    </rPh>
    <rPh sb="6" eb="7">
      <t>ダイ</t>
    </rPh>
    <phoneticPr fontId="12"/>
  </si>
  <si>
    <t>時間外勤務時間</t>
    <rPh sb="0" eb="3">
      <t>ジカンガイ</t>
    </rPh>
    <rPh sb="3" eb="5">
      <t>キンム</t>
    </rPh>
    <rPh sb="5" eb="7">
      <t>ジカン</t>
    </rPh>
    <phoneticPr fontId="16"/>
  </si>
  <si>
    <t>深夜時間帯勤務時間</t>
    <rPh sb="0" eb="2">
      <t>シンヤ</t>
    </rPh>
    <rPh sb="2" eb="5">
      <t>ジカンタイ</t>
    </rPh>
    <rPh sb="5" eb="7">
      <t>キンム</t>
    </rPh>
    <rPh sb="7" eb="9">
      <t>ジカン</t>
    </rPh>
    <phoneticPr fontId="16"/>
  </si>
  <si>
    <t>契約
勤務時間
B</t>
    <rPh sb="0" eb="2">
      <t>ケイヤク</t>
    </rPh>
    <rPh sb="3" eb="5">
      <t>キンム</t>
    </rPh>
    <rPh sb="5" eb="7">
      <t>ジカン</t>
    </rPh>
    <phoneticPr fontId="16"/>
  </si>
  <si>
    <t>有給休暇の勤務時間換算</t>
    <rPh sb="0" eb="2">
      <t>ユウキュウ</t>
    </rPh>
    <rPh sb="2" eb="4">
      <t>キュウカ</t>
    </rPh>
    <rPh sb="5" eb="7">
      <t>キンム</t>
    </rPh>
    <rPh sb="7" eb="9">
      <t>ジカン</t>
    </rPh>
    <rPh sb="9" eb="11">
      <t>カンザン</t>
    </rPh>
    <phoneticPr fontId="23"/>
  </si>
  <si>
    <t>１: 所定休日</t>
    <rPh sb="3" eb="5">
      <t>ショテイ</t>
    </rPh>
    <rPh sb="5" eb="7">
      <t>キュウジツ</t>
    </rPh>
    <phoneticPr fontId="16"/>
  </si>
  <si>
    <t>２: 年休、</t>
    <phoneticPr fontId="16"/>
  </si>
  <si>
    <t>３: その他の休み（欠勤、早退他）</t>
    <rPh sb="5" eb="6">
      <t>タ</t>
    </rPh>
    <rPh sb="7" eb="8">
      <t>ヤス</t>
    </rPh>
    <rPh sb="10" eb="12">
      <t>ケッキン</t>
    </rPh>
    <rPh sb="13" eb="15">
      <t>ソウタイ</t>
    </rPh>
    <rPh sb="15" eb="16">
      <t>ホカ</t>
    </rPh>
    <phoneticPr fontId="16"/>
  </si>
  <si>
    <t>３: その他の休み（欠勤他）</t>
    <rPh sb="5" eb="6">
      <t>タ</t>
    </rPh>
    <rPh sb="7" eb="8">
      <t>ヤス</t>
    </rPh>
    <rPh sb="10" eb="12">
      <t>ケッキン</t>
    </rPh>
    <rPh sb="12" eb="13">
      <t>ホカ</t>
    </rPh>
    <phoneticPr fontId="16"/>
  </si>
  <si>
    <t>契約時間累計 過不足チェック</t>
    <rPh sb="0" eb="2">
      <t>ケイヤク</t>
    </rPh>
    <rPh sb="2" eb="4">
      <t>ジカン</t>
    </rPh>
    <rPh sb="4" eb="6">
      <t>ルイケイ</t>
    </rPh>
    <rPh sb="7" eb="8">
      <t>カ</t>
    </rPh>
    <rPh sb="8" eb="10">
      <t>ブソク</t>
    </rPh>
    <phoneticPr fontId="23"/>
  </si>
  <si>
    <t>勤務時間
A
（累計）</t>
    <rPh sb="0" eb="2">
      <t>キンム</t>
    </rPh>
    <rPh sb="2" eb="4">
      <t>ジカン</t>
    </rPh>
    <rPh sb="8" eb="10">
      <t>ルイケイ</t>
    </rPh>
    <phoneticPr fontId="2"/>
  </si>
  <si>
    <t>契約勤務時間
B
（累計）</t>
    <rPh sb="0" eb="2">
      <t>ケイヤク</t>
    </rPh>
    <rPh sb="2" eb="4">
      <t>キンム</t>
    </rPh>
    <rPh sb="4" eb="6">
      <t>ジカン</t>
    </rPh>
    <rPh sb="10" eb="12">
      <t>ルイケイ</t>
    </rPh>
    <phoneticPr fontId="16"/>
  </si>
  <si>
    <t>※雛型シートには直接入力しないでください。毎月コピーして、新しいシートを準備してから入力して下さい。</t>
    <rPh sb="1" eb="3">
      <t>ヒナガタ</t>
    </rPh>
    <rPh sb="8" eb="10">
      <t>チョクセツ</t>
    </rPh>
    <rPh sb="10" eb="12">
      <t>ニュウリョク</t>
    </rPh>
    <rPh sb="21" eb="23">
      <t>マイツキ</t>
    </rPh>
    <rPh sb="29" eb="30">
      <t>アタラ</t>
    </rPh>
    <rPh sb="36" eb="38">
      <t>ジュンビ</t>
    </rPh>
    <rPh sb="42" eb="44">
      <t>ニュウリョク</t>
    </rPh>
    <rPh sb="46" eb="47">
      <t>クダ</t>
    </rPh>
    <phoneticPr fontId="26"/>
  </si>
  <si>
    <t>*時間外勤務10時間を超えると赤で表示される</t>
    <rPh sb="1" eb="4">
      <t>ジカンガイ</t>
    </rPh>
    <rPh sb="4" eb="6">
      <t>キンム</t>
    </rPh>
    <rPh sb="8" eb="10">
      <t>ジカン</t>
    </rPh>
    <rPh sb="11" eb="12">
      <t>コ</t>
    </rPh>
    <rPh sb="15" eb="16">
      <t>アカ</t>
    </rPh>
    <rPh sb="17" eb="19">
      <t>ヒョウジ</t>
    </rPh>
    <phoneticPr fontId="23"/>
  </si>
  <si>
    <t>A-B</t>
    <phoneticPr fontId="23"/>
  </si>
  <si>
    <t>A-B
(累計）</t>
    <rPh sb="5" eb="7">
      <t>ルイケイ</t>
    </rPh>
    <phoneticPr fontId="23"/>
  </si>
  <si>
    <t>①　フルタイム勤務</t>
    <rPh sb="7" eb="9">
      <t>キンム</t>
    </rPh>
    <phoneticPr fontId="27"/>
  </si>
  <si>
    <t>②　フレックスタイム勤務</t>
    <rPh sb="10" eb="12">
      <t>キンム</t>
    </rPh>
    <phoneticPr fontId="27"/>
  </si>
  <si>
    <t>③　パートタイム勤務</t>
    <rPh sb="8" eb="10">
      <t>キンム</t>
    </rPh>
    <phoneticPr fontId="27"/>
  </si>
  <si>
    <t>【例①】フルタイム勤務</t>
    <phoneticPr fontId="27"/>
  </si>
  <si>
    <t>【例②】フレックスタイム勤務</t>
    <phoneticPr fontId="27"/>
  </si>
  <si>
    <t>【例③】パートタイム勤務</t>
    <phoneticPr fontId="27"/>
  </si>
  <si>
    <t>【雛型入力シート①】フルタイム勤務</t>
    <phoneticPr fontId="27"/>
  </si>
  <si>
    <t>【雛型入力シート②】フレックスタイム勤務</t>
    <phoneticPr fontId="27"/>
  </si>
  <si>
    <t>【雛型入力シート③】パートタイム勤務</t>
    <phoneticPr fontId="27"/>
  </si>
  <si>
    <t>勤務表の種類</t>
    <rPh sb="0" eb="2">
      <t>キンム</t>
    </rPh>
    <rPh sb="2" eb="3">
      <t>ヒョウ</t>
    </rPh>
    <rPh sb="4" eb="6">
      <t>シュルイ</t>
    </rPh>
    <phoneticPr fontId="27"/>
  </si>
  <si>
    <t>従業員の方に入力していただく欄は、太線の四角で囲っています。</t>
    <rPh sb="0" eb="3">
      <t>ジュウギョウイン</t>
    </rPh>
    <rPh sb="4" eb="5">
      <t>カタ</t>
    </rPh>
    <rPh sb="6" eb="8">
      <t>ニュウリョク</t>
    </rPh>
    <rPh sb="14" eb="15">
      <t>ラン</t>
    </rPh>
    <rPh sb="17" eb="19">
      <t>フトセン</t>
    </rPh>
    <rPh sb="20" eb="22">
      <t>シカク</t>
    </rPh>
    <rPh sb="23" eb="24">
      <t>カコ</t>
    </rPh>
    <phoneticPr fontId="27"/>
  </si>
  <si>
    <t>1）［Ctrl］キーを押しながら、コピーしたいワークシートのシート見出しをクリックしてドラッグします。（プラスの印のついたワークシートのマークが表示されます）</t>
    <rPh sb="56" eb="57">
      <t>シルシ</t>
    </rPh>
    <rPh sb="72" eb="74">
      <t>ヒョウジ</t>
    </rPh>
    <phoneticPr fontId="27"/>
  </si>
  <si>
    <t>2）シートを置きたい場所で、マウスボタンから指を離して下さい。その場所に、シートがコピーされます。</t>
    <rPh sb="6" eb="7">
      <t>オ</t>
    </rPh>
    <rPh sb="10" eb="12">
      <t>バショ</t>
    </rPh>
    <rPh sb="27" eb="28">
      <t>クダ</t>
    </rPh>
    <rPh sb="33" eb="35">
      <t>バショ</t>
    </rPh>
    <phoneticPr fontId="27"/>
  </si>
  <si>
    <t>同じエクセルファイル内におけるシートコピー方法（一例）：</t>
    <rPh sb="0" eb="1">
      <t>オナ</t>
    </rPh>
    <rPh sb="10" eb="11">
      <t>ナイ</t>
    </rPh>
    <rPh sb="21" eb="23">
      <t>ホウホウ</t>
    </rPh>
    <rPh sb="24" eb="26">
      <t>イチレイ</t>
    </rPh>
    <phoneticPr fontId="27"/>
  </si>
  <si>
    <t>【はじめにお読みください】</t>
    <rPh sb="6" eb="7">
      <t>ヨ</t>
    </rPh>
    <phoneticPr fontId="27"/>
  </si>
  <si>
    <t>また、①～③のそれぞれの勤務表に、Ａ：【記入例】シートと  Ｂ：【雛型入力シート】があります。</t>
    <rPh sb="12" eb="14">
      <t>キンム</t>
    </rPh>
    <rPh sb="14" eb="15">
      <t>ヒョウ</t>
    </rPh>
    <rPh sb="20" eb="22">
      <t>キニュウ</t>
    </rPh>
    <rPh sb="22" eb="23">
      <t>レイ</t>
    </rPh>
    <rPh sb="33" eb="35">
      <t>ヒナガタ</t>
    </rPh>
    <rPh sb="35" eb="37">
      <t>ニュウリョク</t>
    </rPh>
    <phoneticPr fontId="27"/>
  </si>
  <si>
    <t>このファイル内には、勤務形態にあわせてお使いいただけるよう下記表①～③の勤務表シートがあります。</t>
    <rPh sb="6" eb="7">
      <t>ナイ</t>
    </rPh>
    <rPh sb="10" eb="12">
      <t>キンム</t>
    </rPh>
    <rPh sb="12" eb="14">
      <t>ケイタイ</t>
    </rPh>
    <rPh sb="20" eb="21">
      <t>ツカ</t>
    </rPh>
    <rPh sb="29" eb="31">
      <t>カキ</t>
    </rPh>
    <rPh sb="31" eb="32">
      <t>ヒョウ</t>
    </rPh>
    <rPh sb="36" eb="38">
      <t>キンム</t>
    </rPh>
    <rPh sb="38" eb="39">
      <t>ヒョウ</t>
    </rPh>
    <phoneticPr fontId="27"/>
  </si>
  <si>
    <t>Ａ ： 【記入例】シート名</t>
    <rPh sb="5" eb="7">
      <t>キニュウ</t>
    </rPh>
    <rPh sb="7" eb="8">
      <t>レイ</t>
    </rPh>
    <rPh sb="12" eb="13">
      <t>メイ</t>
    </rPh>
    <phoneticPr fontId="27"/>
  </si>
  <si>
    <t>Ｂ ： 【雛型入力シート】名</t>
    <rPh sb="5" eb="7">
      <t>ヒナガタ</t>
    </rPh>
    <rPh sb="7" eb="9">
      <t>ニュウリョク</t>
    </rPh>
    <rPh sb="13" eb="14">
      <t>メイ</t>
    </rPh>
    <phoneticPr fontId="27"/>
  </si>
  <si>
    <t>実際に入力して頂く際には、【雛型入力シート】をコピーして新しいシートを作成し、作成したシートをお使い下さい。</t>
    <rPh sb="39" eb="41">
      <t>サクセイ</t>
    </rPh>
    <rPh sb="48" eb="49">
      <t>ツカ</t>
    </rPh>
    <rPh sb="50" eb="51">
      <t>クダ</t>
    </rPh>
    <phoneticPr fontId="27"/>
  </si>
  <si>
    <t>【記入例】シートに入力例を記載しておりますので、まずそちらをご覧下さい。</t>
    <rPh sb="1" eb="3">
      <t>キニュウ</t>
    </rPh>
    <rPh sb="3" eb="4">
      <t>レイ</t>
    </rPh>
    <rPh sb="9" eb="11">
      <t>ニュウリョク</t>
    </rPh>
    <rPh sb="11" eb="12">
      <t>レイ</t>
    </rPh>
    <rPh sb="13" eb="15">
      <t>キサイ</t>
    </rPh>
    <rPh sb="31" eb="32">
      <t>ラン</t>
    </rPh>
    <rPh sb="32" eb="33">
      <t>クダ</t>
    </rPh>
    <phoneticPr fontId="27"/>
  </si>
  <si>
    <r>
      <rPr>
        <b/>
        <sz val="11"/>
        <color indexed="10"/>
        <rFont val="ＭＳ Ｐゴシック"/>
        <family val="3"/>
        <charset val="128"/>
      </rPr>
      <t>注意事項</t>
    </r>
    <r>
      <rPr>
        <sz val="11"/>
        <color theme="1"/>
        <rFont val="ＭＳ Ｐゴシック"/>
        <family val="3"/>
        <charset val="128"/>
        <scheme val="minor"/>
      </rPr>
      <t>：　雛型シートには直接入力をせず、</t>
    </r>
    <r>
      <rPr>
        <sz val="11"/>
        <color theme="1"/>
        <rFont val="ＭＳ Ｐゴシック"/>
        <family val="3"/>
        <charset val="128"/>
        <scheme val="minor"/>
      </rPr>
      <t>下記方法等で</t>
    </r>
    <r>
      <rPr>
        <u/>
        <sz val="11"/>
        <color indexed="8"/>
        <rFont val="ＭＳ Ｐゴシック"/>
        <family val="3"/>
        <charset val="128"/>
      </rPr>
      <t>シートコピー</t>
    </r>
    <r>
      <rPr>
        <sz val="11"/>
        <color theme="1"/>
        <rFont val="ＭＳ Ｐゴシック"/>
        <family val="3"/>
        <charset val="128"/>
        <scheme val="minor"/>
      </rPr>
      <t>をして、作成した新しいシートに入力して下さい。</t>
    </r>
    <rPh sb="0" eb="2">
      <t>チュウイ</t>
    </rPh>
    <rPh sb="2" eb="4">
      <t>ジコウ</t>
    </rPh>
    <rPh sb="13" eb="15">
      <t>チョクセツ</t>
    </rPh>
    <rPh sb="15" eb="17">
      <t>ニュウリョク</t>
    </rPh>
    <rPh sb="21" eb="23">
      <t>カキ</t>
    </rPh>
    <rPh sb="23" eb="25">
      <t>ホウホウ</t>
    </rPh>
    <rPh sb="25" eb="26">
      <t>トウ</t>
    </rPh>
    <rPh sb="37" eb="39">
      <t>サクセイ</t>
    </rPh>
    <rPh sb="41" eb="42">
      <t>アタラ</t>
    </rPh>
    <rPh sb="48" eb="50">
      <t>ニュウリョク</t>
    </rPh>
    <rPh sb="52" eb="53">
      <t>クダ</t>
    </rPh>
    <phoneticPr fontId="27"/>
  </si>
  <si>
    <t>3）適宜、新しく作成したシート見出しの名前を変更して下さい。シート見出しをダブルクリックすると編集できます。</t>
    <rPh sb="2" eb="4">
      <t>テキギ</t>
    </rPh>
    <rPh sb="5" eb="6">
      <t>アタラ</t>
    </rPh>
    <rPh sb="8" eb="10">
      <t>サクセイ</t>
    </rPh>
    <rPh sb="15" eb="17">
      <t>ミダ</t>
    </rPh>
    <rPh sb="19" eb="21">
      <t>ナマエ</t>
    </rPh>
    <rPh sb="22" eb="24">
      <t>ヘンコウ</t>
    </rPh>
    <rPh sb="26" eb="27">
      <t>クダ</t>
    </rPh>
    <rPh sb="33" eb="35">
      <t>ミダ</t>
    </rPh>
    <rPh sb="47" eb="49">
      <t>ヘンシュウ</t>
    </rPh>
    <phoneticPr fontId="27"/>
  </si>
  <si>
    <t>パート　京子</t>
    <rPh sb="4" eb="6">
      <t>キョウコ</t>
    </rPh>
    <phoneticPr fontId="16"/>
  </si>
  <si>
    <t>休日勤務時間と相殺可（割増賃金分0.25または0.35を支払うこと）。</t>
    <phoneticPr fontId="23"/>
  </si>
  <si>
    <t>←左記数値がマイナスの場合には次月に繰り越し または、</t>
    <rPh sb="1" eb="3">
      <t>サキ</t>
    </rPh>
    <rPh sb="3" eb="5">
      <t>スウチ</t>
    </rPh>
    <rPh sb="11" eb="13">
      <t>バアイ</t>
    </rPh>
    <rPh sb="15" eb="17">
      <t>ジゲツ</t>
    </rPh>
    <rPh sb="18" eb="19">
      <t>ク</t>
    </rPh>
    <rPh sb="20" eb="21">
      <t>コ</t>
    </rPh>
    <phoneticPr fontId="23"/>
  </si>
  <si>
    <t>2015.8.20</t>
    <phoneticPr fontId="27"/>
  </si>
  <si>
    <t>【雛形入力シート②】フレックスタイム勤務シートのH43セルを修正しました</t>
    <rPh sb="1" eb="3">
      <t>ヒナガタ</t>
    </rPh>
    <rPh sb="3" eb="5">
      <t>ニュウリョク</t>
    </rPh>
    <rPh sb="18" eb="20">
      <t>キンム</t>
    </rPh>
    <rPh sb="30" eb="32">
      <t>シュウセイ</t>
    </rPh>
    <phoneticPr fontId="27"/>
  </si>
  <si>
    <t>【修正履歴】</t>
    <rPh sb="1" eb="3">
      <t>シュウセイ</t>
    </rPh>
    <rPh sb="3" eb="5">
      <t>リレキ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</si>
</sst>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¥&quot;#,##0;&quot;¥&quot;\-#,##0"/>
    <numFmt numFmtId="6" formatCode="&quot;¥&quot;#,##0;[Red]&quot;¥&quot;\-#,##0"/>
    <numFmt numFmtId="176" formatCode="aaa"/>
    <numFmt numFmtId="177" formatCode="[h]:mm"/>
    <numFmt numFmtId="178" formatCode="&quot;¥&quot;#,##0;[Red]&quot;¥&quot;#,##0"/>
    <numFmt numFmtId="179" formatCode="0_);[Red]\(0\)"/>
    <numFmt numFmtId="180" formatCode="#,##0.0;[Red]\-#,##0.0"/>
    <numFmt numFmtId="189" formatCode="h:mm;@"/>
    <numFmt numFmtId="191" formatCode="[$¥-411]#,##0;\-[$¥-411]#,##0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color indexed="53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9" fontId="0" fillId="0" borderId="0" xfId="0" applyNumberFormat="1">
      <alignment vertical="center"/>
    </xf>
    <xf numFmtId="20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33" fillId="0" borderId="0" xfId="0" applyFont="1" applyFill="1">
      <alignment vertical="center"/>
    </xf>
    <xf numFmtId="0" fontId="6" fillId="0" borderId="0" xfId="0" applyFont="1" applyAlignment="1">
      <alignment vertical="center"/>
    </xf>
    <xf numFmtId="0" fontId="34" fillId="0" borderId="0" xfId="0" applyFont="1">
      <alignment vertical="center"/>
    </xf>
    <xf numFmtId="179" fontId="34" fillId="2" borderId="2" xfId="0" applyNumberFormat="1" applyFont="1" applyFill="1" applyBorder="1" applyAlignment="1">
      <alignment horizontal="center" vertical="center"/>
    </xf>
    <xf numFmtId="0" fontId="35" fillId="0" borderId="0" xfId="0" applyFont="1" applyBorder="1">
      <alignment vertical="center"/>
    </xf>
    <xf numFmtId="0" fontId="35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20" fontId="0" fillId="0" borderId="1" xfId="0" applyNumberFormat="1" applyFill="1" applyBorder="1" applyAlignment="1">
      <alignment vertical="center"/>
    </xf>
    <xf numFmtId="177" fontId="5" fillId="0" borderId="0" xfId="0" applyNumberFormat="1" applyFont="1" applyFill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>
      <alignment vertical="center"/>
    </xf>
    <xf numFmtId="179" fontId="3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0" fontId="36" fillId="0" borderId="1" xfId="0" applyNumberFormat="1" applyFont="1" applyFill="1" applyBorder="1" applyAlignment="1">
      <alignment vertical="center" wrapText="1"/>
    </xf>
    <xf numFmtId="180" fontId="30" fillId="0" borderId="1" xfId="1" applyNumberFormat="1" applyFont="1" applyFill="1" applyBorder="1" applyAlignment="1">
      <alignment horizontal="center" vertical="center" wrapText="1"/>
    </xf>
    <xf numFmtId="180" fontId="30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5" fontId="14" fillId="0" borderId="1" xfId="0" applyNumberFormat="1" applyFont="1" applyFill="1" applyBorder="1" applyAlignment="1">
      <alignment horizontal="center" vertical="center" wrapText="1"/>
    </xf>
    <xf numFmtId="20" fontId="31" fillId="0" borderId="1" xfId="0" applyNumberFormat="1" applyFont="1" applyBorder="1" applyAlignment="1">
      <alignment horizontal="center" vertical="center"/>
    </xf>
    <xf numFmtId="179" fontId="37" fillId="0" borderId="0" xfId="0" applyNumberFormat="1" applyFont="1" applyBorder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5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3" xfId="0" applyNumberFormat="1" applyFont="1" applyFill="1" applyBorder="1">
      <alignment vertical="center"/>
    </xf>
    <xf numFmtId="177" fontId="5" fillId="0" borderId="1" xfId="0" applyNumberFormat="1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80" fontId="5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20" fontId="0" fillId="0" borderId="4" xfId="0" applyNumberFormat="1" applyFill="1" applyBorder="1">
      <alignment vertical="center"/>
    </xf>
    <xf numFmtId="0" fontId="38" fillId="3" borderId="5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38" fontId="30" fillId="0" borderId="1" xfId="1" applyFont="1" applyFill="1" applyBorder="1" applyAlignment="1">
      <alignment horizontal="left" vertical="center"/>
    </xf>
    <xf numFmtId="38" fontId="30" fillId="0" borderId="1" xfId="1" applyFont="1" applyFill="1" applyBorder="1" applyAlignment="1">
      <alignment horizontal="left" vertical="center"/>
    </xf>
    <xf numFmtId="38" fontId="5" fillId="0" borderId="1" xfId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179" fontId="5" fillId="3" borderId="5" xfId="0" applyNumberFormat="1" applyFont="1" applyFill="1" applyBorder="1" applyAlignment="1">
      <alignment horizontal="center" vertical="center" wrapText="1"/>
    </xf>
    <xf numFmtId="0" fontId="0" fillId="0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Border="1">
      <alignment vertical="center"/>
    </xf>
    <xf numFmtId="189" fontId="0" fillId="0" borderId="0" xfId="0" applyNumberFormat="1" applyFill="1">
      <alignment vertical="center"/>
    </xf>
    <xf numFmtId="189" fontId="0" fillId="0" borderId="14" xfId="0" applyNumberFormat="1" applyFill="1" applyBorder="1">
      <alignment vertical="center"/>
    </xf>
    <xf numFmtId="189" fontId="0" fillId="0" borderId="15" xfId="0" applyNumberFormat="1" applyFill="1" applyBorder="1">
      <alignment vertical="center"/>
    </xf>
    <xf numFmtId="189" fontId="0" fillId="0" borderId="16" xfId="0" applyNumberFormat="1" applyFill="1" applyBorder="1">
      <alignment vertical="center"/>
    </xf>
    <xf numFmtId="20" fontId="0" fillId="0" borderId="0" xfId="0" applyNumberFormat="1" applyFill="1">
      <alignment vertical="center"/>
    </xf>
    <xf numFmtId="0" fontId="39" fillId="0" borderId="7" xfId="0" applyFont="1" applyFill="1" applyBorder="1" applyAlignment="1">
      <alignment horizontal="center" vertical="center" wrapText="1"/>
    </xf>
    <xf numFmtId="177" fontId="0" fillId="0" borderId="1" xfId="0" applyNumberFormat="1" applyFill="1" applyBorder="1">
      <alignment vertical="center"/>
    </xf>
    <xf numFmtId="0" fontId="40" fillId="0" borderId="0" xfId="0" applyFont="1">
      <alignment vertical="center"/>
    </xf>
    <xf numFmtId="0" fontId="3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20" fontId="0" fillId="0" borderId="17" xfId="0" applyNumberFormat="1" applyFill="1" applyBorder="1">
      <alignment vertical="center"/>
    </xf>
    <xf numFmtId="0" fontId="0" fillId="0" borderId="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38" fontId="31" fillId="0" borderId="1" xfId="1" applyFont="1" applyBorder="1" applyAlignment="1">
      <alignment horizontal="center" vertical="center"/>
    </xf>
    <xf numFmtId="179" fontId="38" fillId="0" borderId="0" xfId="0" applyNumberFormat="1" applyFon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31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5" fontId="0" fillId="0" borderId="0" xfId="0" applyNumberFormat="1" applyFill="1" applyBorder="1">
      <alignment vertical="center"/>
    </xf>
    <xf numFmtId="0" fontId="32" fillId="0" borderId="0" xfId="0" applyFont="1" applyFill="1" applyBorder="1" applyAlignment="1">
      <alignment vertical="center" wrapText="1"/>
    </xf>
    <xf numFmtId="179" fontId="0" fillId="0" borderId="0" xfId="0" applyNumberForma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9" fontId="36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right" vertical="center"/>
    </xf>
    <xf numFmtId="177" fontId="39" fillId="0" borderId="1" xfId="0" applyNumberFormat="1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1" fillId="3" borderId="1" xfId="0" applyFont="1" applyFill="1" applyBorder="1" applyAlignment="1">
      <alignment horizontal="center" vertical="center"/>
    </xf>
    <xf numFmtId="5" fontId="0" fillId="4" borderId="18" xfId="0" applyNumberFormat="1" applyFill="1" applyBorder="1">
      <alignment vertical="center"/>
    </xf>
    <xf numFmtId="0" fontId="37" fillId="3" borderId="5" xfId="0" applyFont="1" applyFill="1" applyBorder="1" applyAlignment="1">
      <alignment horizontal="center" vertical="center" wrapText="1"/>
    </xf>
    <xf numFmtId="5" fontId="31" fillId="5" borderId="6" xfId="0" applyNumberFormat="1" applyFont="1" applyFill="1" applyBorder="1">
      <alignment vertical="center"/>
    </xf>
    <xf numFmtId="6" fontId="36" fillId="0" borderId="1" xfId="2" applyFont="1" applyBorder="1">
      <alignment vertical="center"/>
    </xf>
    <xf numFmtId="0" fontId="33" fillId="0" borderId="0" xfId="0" applyFont="1" applyAlignment="1">
      <alignment horizontal="left" indent="1"/>
    </xf>
    <xf numFmtId="0" fontId="33" fillId="0" borderId="0" xfId="0" applyFont="1" applyFill="1" applyAlignment="1">
      <alignment horizontal="left" indent="1"/>
    </xf>
    <xf numFmtId="0" fontId="31" fillId="0" borderId="1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179" fontId="37" fillId="6" borderId="1" xfId="0" applyNumberFormat="1" applyFont="1" applyFill="1" applyBorder="1" applyAlignment="1">
      <alignment horizontal="center" vertical="center"/>
    </xf>
    <xf numFmtId="179" fontId="38" fillId="6" borderId="1" xfId="0" applyNumberFormat="1" applyFont="1" applyFill="1" applyBorder="1" applyAlignment="1">
      <alignment horizontal="center" vertical="center"/>
    </xf>
    <xf numFmtId="20" fontId="39" fillId="6" borderId="18" xfId="0" applyNumberFormat="1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38" fontId="30" fillId="0" borderId="19" xfId="1" applyFont="1" applyFill="1" applyBorder="1" applyAlignment="1">
      <alignment horizontal="center" vertical="center"/>
    </xf>
    <xf numFmtId="20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>
      <alignment vertical="center"/>
    </xf>
    <xf numFmtId="20" fontId="0" fillId="0" borderId="21" xfId="0" applyNumberFormat="1" applyFill="1" applyBorder="1">
      <alignment vertical="center"/>
    </xf>
    <xf numFmtId="38" fontId="30" fillId="0" borderId="22" xfId="1" applyFont="1" applyFill="1" applyBorder="1" applyAlignment="1">
      <alignment horizontal="center" vertical="center"/>
    </xf>
    <xf numFmtId="20" fontId="0" fillId="0" borderId="23" xfId="0" applyNumberFormat="1" applyFill="1" applyBorder="1">
      <alignment vertical="center"/>
    </xf>
    <xf numFmtId="38" fontId="30" fillId="0" borderId="24" xfId="1" applyFont="1" applyFill="1" applyBorder="1" applyAlignment="1">
      <alignment horizontal="center" vertical="center"/>
    </xf>
    <xf numFmtId="20" fontId="0" fillId="0" borderId="25" xfId="0" applyNumberFormat="1" applyFill="1" applyBorder="1" applyAlignment="1">
      <alignment vertical="center"/>
    </xf>
    <xf numFmtId="177" fontId="0" fillId="0" borderId="25" xfId="0" applyNumberFormat="1" applyFill="1" applyBorder="1">
      <alignment vertical="center"/>
    </xf>
    <xf numFmtId="20" fontId="0" fillId="0" borderId="26" xfId="0" applyNumberFormat="1" applyFill="1" applyBorder="1">
      <alignment vertical="center"/>
    </xf>
    <xf numFmtId="6" fontId="36" fillId="0" borderId="20" xfId="2" applyFont="1" applyBorder="1">
      <alignment vertical="center"/>
    </xf>
    <xf numFmtId="6" fontId="30" fillId="0" borderId="21" xfId="2" applyFont="1" applyFill="1" applyBorder="1">
      <alignment vertical="center"/>
    </xf>
    <xf numFmtId="6" fontId="30" fillId="0" borderId="23" xfId="2" applyFont="1" applyFill="1" applyBorder="1">
      <alignment vertical="center"/>
    </xf>
    <xf numFmtId="6" fontId="36" fillId="0" borderId="25" xfId="2" applyFont="1" applyBorder="1">
      <alignment vertical="center"/>
    </xf>
    <xf numFmtId="6" fontId="30" fillId="0" borderId="26" xfId="2" applyFont="1" applyFill="1" applyBorder="1">
      <alignment vertical="center"/>
    </xf>
    <xf numFmtId="0" fontId="42" fillId="5" borderId="27" xfId="0" applyFont="1" applyFill="1" applyBorder="1" applyAlignment="1">
      <alignment horizontal="center" vertical="center" wrapText="1"/>
    </xf>
    <xf numFmtId="0" fontId="43" fillId="5" borderId="27" xfId="0" applyFont="1" applyFill="1" applyBorder="1" applyAlignment="1">
      <alignment horizontal="center" vertical="center" wrapText="1"/>
    </xf>
    <xf numFmtId="5" fontId="31" fillId="3" borderId="28" xfId="0" applyNumberFormat="1" applyFont="1" applyFill="1" applyBorder="1">
      <alignment vertical="center"/>
    </xf>
    <xf numFmtId="179" fontId="34" fillId="2" borderId="2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177" fontId="10" fillId="0" borderId="30" xfId="0" applyNumberFormat="1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0" fontId="33" fillId="0" borderId="32" xfId="0" applyFont="1" applyBorder="1">
      <alignment vertical="center"/>
    </xf>
    <xf numFmtId="0" fontId="0" fillId="0" borderId="33" xfId="0" applyBorder="1">
      <alignment vertical="center"/>
    </xf>
    <xf numFmtId="5" fontId="5" fillId="0" borderId="34" xfId="0" applyNumberFormat="1" applyFont="1" applyFill="1" applyBorder="1">
      <alignment vertical="center"/>
    </xf>
    <xf numFmtId="0" fontId="0" fillId="0" borderId="35" xfId="0" applyBorder="1">
      <alignment vertical="center"/>
    </xf>
    <xf numFmtId="177" fontId="5" fillId="0" borderId="2" xfId="0" applyNumberFormat="1" applyFont="1" applyFill="1" applyBorder="1" applyAlignment="1">
      <alignment vertical="center"/>
    </xf>
    <xf numFmtId="191" fontId="36" fillId="0" borderId="21" xfId="0" applyNumberFormat="1" applyFont="1" applyBorder="1">
      <alignment vertical="center"/>
    </xf>
    <xf numFmtId="191" fontId="36" fillId="0" borderId="23" xfId="0" applyNumberFormat="1" applyFont="1" applyBorder="1">
      <alignment vertical="center"/>
    </xf>
    <xf numFmtId="191" fontId="36" fillId="0" borderId="26" xfId="0" applyNumberFormat="1" applyFont="1" applyBorder="1">
      <alignment vertical="center"/>
    </xf>
    <xf numFmtId="0" fontId="0" fillId="0" borderId="36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indent="4"/>
    </xf>
    <xf numFmtId="0" fontId="46" fillId="0" borderId="0" xfId="0" applyFont="1" applyAlignment="1">
      <alignment horizontal="left" vertical="center" indent="4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31" fillId="2" borderId="41" xfId="0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31" fillId="2" borderId="43" xfId="0" applyFont="1" applyFill="1" applyBorder="1" applyAlignment="1">
      <alignment horizontal="center" vertical="center"/>
    </xf>
    <xf numFmtId="0" fontId="31" fillId="7" borderId="0" xfId="0" applyFont="1" applyFill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17" xfId="0" applyBorder="1">
      <alignment vertical="center"/>
    </xf>
    <xf numFmtId="0" fontId="0" fillId="0" borderId="47" xfId="0" applyBorder="1">
      <alignment vertical="center"/>
    </xf>
    <xf numFmtId="0" fontId="0" fillId="0" borderId="7" xfId="0" applyBorder="1">
      <alignment vertical="center"/>
    </xf>
    <xf numFmtId="0" fontId="0" fillId="0" borderId="48" xfId="0" applyBorder="1">
      <alignment vertical="center"/>
    </xf>
    <xf numFmtId="0" fontId="0" fillId="0" borderId="36" xfId="0" applyBorder="1">
      <alignment vertical="center"/>
    </xf>
    <xf numFmtId="0" fontId="34" fillId="2" borderId="49" xfId="0" applyFont="1" applyFill="1" applyBorder="1" applyAlignment="1">
      <alignment horizontal="center" vertical="center"/>
    </xf>
    <xf numFmtId="0" fontId="34" fillId="2" borderId="50" xfId="0" applyFont="1" applyFill="1" applyBorder="1" applyAlignment="1">
      <alignment horizontal="center" vertical="center"/>
    </xf>
    <xf numFmtId="0" fontId="34" fillId="2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5" fillId="2" borderId="49" xfId="0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horizontal="center" vertical="center"/>
    </xf>
    <xf numFmtId="0" fontId="35" fillId="2" borderId="51" xfId="0" applyFont="1" applyFill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4" fillId="2" borderId="52" xfId="0" applyFont="1" applyFill="1" applyBorder="1" applyAlignment="1">
      <alignment horizontal="center" vertical="center"/>
    </xf>
    <xf numFmtId="0" fontId="34" fillId="2" borderId="53" xfId="0" applyFont="1" applyFill="1" applyBorder="1" applyAlignment="1">
      <alignment horizontal="center" vertical="center"/>
    </xf>
    <xf numFmtId="0" fontId="34" fillId="2" borderId="54" xfId="0" applyFont="1" applyFill="1" applyBorder="1" applyAlignment="1">
      <alignment horizontal="center" vertical="center"/>
    </xf>
    <xf numFmtId="0" fontId="35" fillId="2" borderId="52" xfId="0" applyFont="1" applyFill="1" applyBorder="1" applyAlignment="1">
      <alignment horizontal="center" vertical="center"/>
    </xf>
    <xf numFmtId="0" fontId="35" fillId="2" borderId="53" xfId="0" applyFont="1" applyFill="1" applyBorder="1" applyAlignment="1">
      <alignment horizontal="center" vertical="center"/>
    </xf>
    <xf numFmtId="0" fontId="35" fillId="2" borderId="5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43" fillId="5" borderId="27" xfId="0" applyFont="1" applyFill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8" fontId="31" fillId="0" borderId="0" xfId="0" applyNumberFormat="1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43" fillId="5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44"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1857375</xdr:colOff>
      <xdr:row>17</xdr:row>
      <xdr:rowOff>285751</xdr:rowOff>
    </xdr:from>
    <xdr:to>
      <xdr:col>2</xdr:col>
      <xdr:colOff>2171700</xdr:colOff>
      <xdr:row>19</xdr:row>
      <xdr:rowOff>38101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B5AADEE4-026C-4591-B9E3-1BE39BDF5833}"/>
            </a:ext>
          </a:extLst>
        </xdr:cNvPr>
        <xdr:cNvCxnSpPr/>
      </xdr:nvCxnSpPr>
      <xdr:spPr>
        <a:xfrm rot="5400000">
          <a:off x="4014788" y="4119563"/>
          <a:ext cx="381000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44</xdr:row>
      <xdr:rowOff>123825</xdr:rowOff>
    </xdr:from>
    <xdr:to>
      <xdr:col>11</xdr:col>
      <xdr:colOff>676275</xdr:colOff>
      <xdr:row>49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AD4C40-31D5-4DBA-9A11-B4BFDAC0C276}"/>
            </a:ext>
          </a:extLst>
        </xdr:cNvPr>
        <xdr:cNvSpPr txBox="1"/>
      </xdr:nvSpPr>
      <xdr:spPr>
        <a:xfrm>
          <a:off x="4610100" y="13106400"/>
          <a:ext cx="2238375" cy="8286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2015.8.20</a:t>
          </a:r>
        </a:p>
        <a:p>
          <a:r>
            <a:rPr kumimoji="1" lang="en-US" altLang="ja-JP" sz="1100"/>
            <a:t>H43</a:t>
          </a:r>
          <a:r>
            <a:rPr kumimoji="1" lang="ja-JP" altLang="en-US" sz="1100"/>
            <a:t>セルを修正しました。</a:t>
          </a:r>
          <a:endParaRPr kumimoji="1" lang="en-US" altLang="ja-JP" sz="1100"/>
        </a:p>
        <a:p>
          <a:r>
            <a:rPr kumimoji="1" lang="ja-JP" altLang="en-US" sz="1100"/>
            <a:t>（正）</a:t>
          </a:r>
          <a:r>
            <a:rPr kumimoji="1" lang="en-US" altLang="ja-JP" sz="1100"/>
            <a:t>=G40-H40</a:t>
          </a:r>
        </a:p>
        <a:p>
          <a:r>
            <a:rPr kumimoji="1" lang="ja-JP" altLang="en-US" sz="1100"/>
            <a:t>（誤）</a:t>
          </a:r>
          <a:r>
            <a:rPr kumimoji="1" lang="en-US" altLang="ja-JP" sz="1100"/>
            <a:t>=G40-H40-J40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showGridLines="0" tabSelected="1" workbookViewId="0">
      <selection activeCell="B6" sqref="B6"/>
    </sheetView>
  </sheetViews>
  <sheetFormatPr defaultRowHeight="13.5" x14ac:dyDescent="0.15"/>
  <cols>
    <col min="1" max="1" width="4.5" customWidth="1"/>
    <col min="2" max="2" width="24.25" customWidth="1"/>
    <col min="3" max="3" width="29.375" customWidth="1"/>
    <col min="4" max="5" width="36.375" bestFit="1" customWidth="1"/>
  </cols>
  <sheetData>
    <row r="2" spans="2:4" x14ac:dyDescent="0.15">
      <c r="B2" t="s">
        <v>107</v>
      </c>
    </row>
    <row r="3" spans="2:4" x14ac:dyDescent="0.15">
      <c r="B3" s="1" t="s">
        <v>105</v>
      </c>
      <c r="C3" t="s">
        <v>106</v>
      </c>
    </row>
    <row r="6" spans="2:4" x14ac:dyDescent="0.15">
      <c r="B6" s="171" t="s">
        <v>93</v>
      </c>
    </row>
    <row r="7" spans="2:4" ht="24.95" customHeight="1" x14ac:dyDescent="0.15">
      <c r="B7" s="172" t="s">
        <v>95</v>
      </c>
      <c r="C7" s="173"/>
      <c r="D7" s="174"/>
    </row>
    <row r="8" spans="2:4" ht="24.95" customHeight="1" x14ac:dyDescent="0.15">
      <c r="B8" s="175" t="s">
        <v>94</v>
      </c>
      <c r="C8" s="86"/>
      <c r="D8" s="176"/>
    </row>
    <row r="9" spans="2:4" ht="24.95" customHeight="1" x14ac:dyDescent="0.15">
      <c r="B9" s="175" t="s">
        <v>99</v>
      </c>
      <c r="C9" s="86"/>
      <c r="D9" s="176"/>
    </row>
    <row r="10" spans="2:4" ht="24.95" customHeight="1" x14ac:dyDescent="0.15">
      <c r="B10" s="175" t="s">
        <v>98</v>
      </c>
      <c r="C10" s="86"/>
      <c r="D10" s="176"/>
    </row>
    <row r="11" spans="2:4" ht="24.95" customHeight="1" x14ac:dyDescent="0.15">
      <c r="B11" s="177" t="s">
        <v>89</v>
      </c>
      <c r="C11" s="178"/>
      <c r="D11" s="179"/>
    </row>
    <row r="12" spans="2:4" ht="24.95" customHeight="1" x14ac:dyDescent="0.15"/>
    <row r="13" spans="2:4" ht="24.95" customHeight="1" thickBot="1" x14ac:dyDescent="0.2">
      <c r="B13" s="168" t="s">
        <v>88</v>
      </c>
      <c r="C13" s="169" t="s">
        <v>96</v>
      </c>
      <c r="D13" s="170" t="s">
        <v>97</v>
      </c>
    </row>
    <row r="14" spans="2:4" ht="24.95" customHeight="1" thickTop="1" x14ac:dyDescent="0.15">
      <c r="B14" s="161" t="s">
        <v>79</v>
      </c>
      <c r="C14" s="166" t="s">
        <v>82</v>
      </c>
      <c r="D14" s="159" t="s">
        <v>85</v>
      </c>
    </row>
    <row r="15" spans="2:4" ht="24.95" customHeight="1" x14ac:dyDescent="0.15">
      <c r="B15" s="162" t="s">
        <v>80</v>
      </c>
      <c r="C15" s="167" t="s">
        <v>83</v>
      </c>
      <c r="D15" s="160" t="s">
        <v>86</v>
      </c>
    </row>
    <row r="16" spans="2:4" ht="24.95" customHeight="1" x14ac:dyDescent="0.15">
      <c r="B16" s="162" t="s">
        <v>81</v>
      </c>
      <c r="C16" s="167" t="s">
        <v>84</v>
      </c>
      <c r="D16" s="160" t="s">
        <v>87</v>
      </c>
    </row>
    <row r="17" spans="2:2" ht="24.95" customHeight="1" x14ac:dyDescent="0.15"/>
    <row r="18" spans="2:2" ht="24.95" customHeight="1" x14ac:dyDescent="0.15">
      <c r="B18" s="17" t="s">
        <v>100</v>
      </c>
    </row>
    <row r="19" spans="2:2" ht="24.95" customHeight="1" x14ac:dyDescent="0.15">
      <c r="B19" s="17"/>
    </row>
    <row r="20" spans="2:2" ht="24.75" customHeight="1" x14ac:dyDescent="0.15">
      <c r="B20" s="165" t="s">
        <v>92</v>
      </c>
    </row>
    <row r="21" spans="2:2" ht="24.95" customHeight="1" x14ac:dyDescent="0.15">
      <c r="B21" s="164" t="s">
        <v>90</v>
      </c>
    </row>
    <row r="22" spans="2:2" ht="24.95" customHeight="1" x14ac:dyDescent="0.15">
      <c r="B22" s="164" t="s">
        <v>91</v>
      </c>
    </row>
    <row r="23" spans="2:2" ht="24.95" customHeight="1" x14ac:dyDescent="0.15">
      <c r="B23" s="164" t="s">
        <v>101</v>
      </c>
    </row>
    <row r="30" spans="2:2" x14ac:dyDescent="0.15">
      <c r="B30" s="163"/>
    </row>
  </sheetData>
  <phoneticPr fontId="2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W67"/>
  <sheetViews>
    <sheetView topLeftCell="A13" zoomScaleNormal="100" workbookViewId="0">
      <selection activeCell="A2" sqref="A2"/>
    </sheetView>
  </sheetViews>
  <sheetFormatPr defaultRowHeight="13.5" x14ac:dyDescent="0.15"/>
  <cols>
    <col min="1" max="1" width="5.25" style="1" customWidth="1"/>
    <col min="2" max="3" width="4.25" style="1" customWidth="1"/>
    <col min="4" max="4" width="8.625" style="17" customWidth="1"/>
    <col min="5" max="5" width="8.625" customWidth="1"/>
    <col min="6" max="6" width="9.125" style="5" customWidth="1"/>
    <col min="7" max="8" width="10.125" customWidth="1"/>
    <col min="9" max="10" width="9.625" customWidth="1"/>
    <col min="11" max="11" width="1.375" customWidth="1"/>
    <col min="12" max="12" width="9.25" bestFit="1" customWidth="1"/>
    <col min="13" max="13" width="10.125" bestFit="1" customWidth="1"/>
    <col min="14" max="14" width="12.625" customWidth="1"/>
    <col min="15" max="15" width="12.625" style="8" customWidth="1"/>
  </cols>
  <sheetData>
    <row r="1" spans="1:17" ht="27" customHeight="1" x14ac:dyDescent="0.15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Q1" t="s">
        <v>30</v>
      </c>
    </row>
    <row r="2" spans="1:17" ht="15.75" customHeight="1" x14ac:dyDescent="0.15">
      <c r="A2" s="6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44"/>
      <c r="N2" s="144"/>
      <c r="O2" s="145" t="s">
        <v>28</v>
      </c>
    </row>
    <row r="3" spans="1:17" ht="12.75" customHeight="1" thickBot="1" x14ac:dyDescent="0.2">
      <c r="A3" s="3"/>
      <c r="B3" s="3"/>
      <c r="C3" s="3"/>
      <c r="D3" s="12"/>
      <c r="E3" s="3"/>
      <c r="F3" s="4"/>
      <c r="G3" s="3"/>
      <c r="H3" s="3"/>
      <c r="I3" s="3"/>
      <c r="J3" s="3"/>
      <c r="K3" s="3"/>
      <c r="L3" s="3"/>
      <c r="M3" s="3"/>
      <c r="N3" s="3"/>
    </row>
    <row r="4" spans="1:17" ht="30" customHeight="1" thickTop="1" thickBot="1" x14ac:dyDescent="0.2">
      <c r="A4" s="180">
        <v>2011</v>
      </c>
      <c r="B4" s="181"/>
      <c r="C4" s="182"/>
      <c r="D4" s="13" t="s">
        <v>3</v>
      </c>
      <c r="E4" s="143">
        <v>4</v>
      </c>
      <c r="F4" s="13" t="s">
        <v>4</v>
      </c>
      <c r="G4" s="13"/>
      <c r="H4" s="15" t="s">
        <v>5</v>
      </c>
      <c r="I4" s="188" t="s">
        <v>23</v>
      </c>
      <c r="J4" s="189"/>
      <c r="K4" s="190"/>
      <c r="L4" s="16" t="s">
        <v>6</v>
      </c>
      <c r="M4" s="184" t="s">
        <v>55</v>
      </c>
      <c r="N4" s="185"/>
      <c r="O4" s="186"/>
    </row>
    <row r="5" spans="1:17" ht="12.75" customHeight="1" thickTop="1" x14ac:dyDescent="0.15">
      <c r="A5" s="22"/>
      <c r="B5" s="22"/>
      <c r="C5" s="117" t="s">
        <v>68</v>
      </c>
      <c r="D5" s="23"/>
      <c r="E5" s="24"/>
      <c r="F5" s="23"/>
      <c r="G5" s="23"/>
      <c r="H5" s="25"/>
      <c r="I5" s="26"/>
      <c r="J5" s="26"/>
      <c r="K5" s="26"/>
      <c r="L5" s="27"/>
      <c r="M5" s="28"/>
      <c r="N5" s="28"/>
      <c r="O5" s="9"/>
    </row>
    <row r="6" spans="1:17" s="10" customFormat="1" ht="12.75" customHeight="1" x14ac:dyDescent="0.15">
      <c r="A6" s="22"/>
      <c r="B6" s="22"/>
      <c r="C6" s="118" t="s">
        <v>69</v>
      </c>
      <c r="D6" s="23"/>
      <c r="E6" s="24"/>
      <c r="F6" s="23"/>
      <c r="G6" s="121" t="s">
        <v>20</v>
      </c>
      <c r="H6" s="25"/>
      <c r="I6" s="26"/>
      <c r="J6" s="26"/>
      <c r="K6" s="26"/>
      <c r="L6" s="27"/>
      <c r="M6" s="28"/>
      <c r="N6" s="28"/>
      <c r="O6" s="9"/>
    </row>
    <row r="7" spans="1:17" x14ac:dyDescent="0.15">
      <c r="C7" s="117" t="s">
        <v>70</v>
      </c>
      <c r="F7" s="38"/>
      <c r="G7" s="37">
        <v>0.33333333333333331</v>
      </c>
      <c r="H7" s="191" t="s">
        <v>15</v>
      </c>
      <c r="I7" s="192"/>
      <c r="J7" s="192"/>
      <c r="K7" s="192"/>
      <c r="L7" s="192"/>
      <c r="M7" s="192"/>
      <c r="N7" s="192"/>
      <c r="O7" s="192"/>
    </row>
    <row r="8" spans="1:17" ht="44.25" customHeight="1" thickBot="1" x14ac:dyDescent="0.2">
      <c r="A8" s="64" t="s">
        <v>0</v>
      </c>
      <c r="B8" s="64" t="s">
        <v>1</v>
      </c>
      <c r="C8" s="57" t="s">
        <v>19</v>
      </c>
      <c r="D8" s="58" t="s">
        <v>17</v>
      </c>
      <c r="E8" s="58" t="s">
        <v>18</v>
      </c>
      <c r="F8" s="69" t="s">
        <v>31</v>
      </c>
      <c r="G8" s="63" t="s">
        <v>2</v>
      </c>
      <c r="H8" s="68" t="s">
        <v>64</v>
      </c>
      <c r="I8" s="34" t="s">
        <v>65</v>
      </c>
      <c r="J8" s="34" t="s">
        <v>12</v>
      </c>
      <c r="K8" s="35"/>
      <c r="L8" s="34" t="s">
        <v>34</v>
      </c>
      <c r="M8" s="34" t="s">
        <v>35</v>
      </c>
      <c r="N8" s="36" t="s">
        <v>13</v>
      </c>
      <c r="O8" s="46" t="s">
        <v>14</v>
      </c>
    </row>
    <row r="9" spans="1:17" s="10" customFormat="1" ht="24.95" customHeight="1" thickTop="1" x14ac:dyDescent="0.15">
      <c r="A9" s="30">
        <v>1</v>
      </c>
      <c r="B9" s="55" t="str">
        <f>TEXT(DATE($A$4,$E$4,$A9),"aaa")</f>
        <v>金</v>
      </c>
      <c r="C9" s="125"/>
      <c r="D9" s="126">
        <v>0.375</v>
      </c>
      <c r="E9" s="127">
        <v>0.75</v>
      </c>
      <c r="F9" s="128">
        <f>IF(D9&gt;0,TIME(1,0,0),0)</f>
        <v>4.1666666666666664E-2</v>
      </c>
      <c r="G9" s="56">
        <f>IF((E9-D9-F9)&lt;0,"",E9-D9-F9)</f>
        <v>0.33333333333333331</v>
      </c>
      <c r="H9" s="18">
        <f t="shared" ref="H9:H34" si="0">IF(G9=TIME(0,0,0),"",IF(C9&gt;=2,G9-G$7*(L9+M9),G9-G$7))</f>
        <v>0</v>
      </c>
      <c r="I9" s="18" t="str">
        <f>IF(E9&gt;TIME(22,0,0),E9-TIME(22,0,0),"")</f>
        <v/>
      </c>
      <c r="J9" s="18" t="str">
        <f>IF(C9=1,IF(G9=0,"",G9),"")</f>
        <v/>
      </c>
      <c r="K9" s="7"/>
      <c r="L9" s="32"/>
      <c r="M9" s="32"/>
      <c r="N9" s="33"/>
      <c r="O9" s="65"/>
    </row>
    <row r="10" spans="1:17" s="10" customFormat="1" ht="24.95" customHeight="1" x14ac:dyDescent="0.15">
      <c r="A10" s="30">
        <v>2</v>
      </c>
      <c r="B10" s="55" t="str">
        <f>TEXT(DATE($A$4,$E$4,$A10),"aaa")</f>
        <v>土</v>
      </c>
      <c r="C10" s="129"/>
      <c r="D10" s="18"/>
      <c r="E10" s="82"/>
      <c r="F10" s="130">
        <f>IF(D10&gt;0,TIME(1,0,0),0)</f>
        <v>0</v>
      </c>
      <c r="G10" s="56">
        <f t="shared" ref="G10:G39" si="1">IF((E10-D10-F10)&lt;0,0,E10-D10-F10)</f>
        <v>0</v>
      </c>
      <c r="H10" s="18" t="str">
        <f t="shared" si="0"/>
        <v/>
      </c>
      <c r="I10" s="18" t="str">
        <f t="shared" ref="I10:I39" si="2">IF(E10&gt;TIME(22,0,0),E10-TIME(22,0,0),"")</f>
        <v/>
      </c>
      <c r="J10" s="18" t="str">
        <f t="shared" ref="J10:J39" si="3">IF(C10=1,IF(G10=0,"",G10),"")</f>
        <v/>
      </c>
      <c r="K10" s="31"/>
      <c r="L10" s="32"/>
      <c r="M10" s="32"/>
      <c r="N10" s="33"/>
      <c r="O10" s="65"/>
    </row>
    <row r="11" spans="1:17" s="10" customFormat="1" ht="24.95" customHeight="1" x14ac:dyDescent="0.15">
      <c r="A11" s="30">
        <v>3</v>
      </c>
      <c r="B11" s="55" t="str">
        <f t="shared" ref="B11:B36" si="4">TEXT(DATE($A$4,$E$4,$A11),"aaa")</f>
        <v>日</v>
      </c>
      <c r="C11" s="129">
        <v>1</v>
      </c>
      <c r="D11" s="18"/>
      <c r="E11" s="82"/>
      <c r="F11" s="130">
        <f t="shared" ref="F11:F39" si="5">IF(D11&gt;0,TIME(1,0,0),0)</f>
        <v>0</v>
      </c>
      <c r="G11" s="56">
        <f t="shared" si="1"/>
        <v>0</v>
      </c>
      <c r="H11" s="18" t="str">
        <f t="shared" si="0"/>
        <v/>
      </c>
      <c r="I11" s="18" t="str">
        <f t="shared" si="2"/>
        <v/>
      </c>
      <c r="J11" s="18" t="str">
        <f t="shared" si="3"/>
        <v/>
      </c>
      <c r="K11" s="7"/>
      <c r="L11" s="32"/>
      <c r="M11" s="32"/>
      <c r="N11" s="33"/>
      <c r="O11" s="65"/>
    </row>
    <row r="12" spans="1:17" s="10" customFormat="1" ht="24.95" customHeight="1" x14ac:dyDescent="0.15">
      <c r="A12" s="30">
        <v>4</v>
      </c>
      <c r="B12" s="55" t="str">
        <f t="shared" si="4"/>
        <v>月</v>
      </c>
      <c r="C12" s="129"/>
      <c r="D12" s="18">
        <v>0.375</v>
      </c>
      <c r="E12" s="82">
        <v>0.79166666666666663</v>
      </c>
      <c r="F12" s="130">
        <f t="shared" si="5"/>
        <v>4.1666666666666664E-2</v>
      </c>
      <c r="G12" s="56">
        <f t="shared" si="1"/>
        <v>0.37499999999999994</v>
      </c>
      <c r="H12" s="18">
        <f t="shared" si="0"/>
        <v>4.166666666666663E-2</v>
      </c>
      <c r="I12" s="18" t="str">
        <f t="shared" si="2"/>
        <v/>
      </c>
      <c r="J12" s="18" t="str">
        <f t="shared" si="3"/>
        <v/>
      </c>
      <c r="K12" s="7"/>
      <c r="L12" s="32"/>
      <c r="M12" s="32"/>
      <c r="N12" s="33"/>
      <c r="O12" s="65"/>
    </row>
    <row r="13" spans="1:17" s="10" customFormat="1" ht="24.95" customHeight="1" x14ac:dyDescent="0.15">
      <c r="A13" s="30">
        <v>5</v>
      </c>
      <c r="B13" s="55" t="str">
        <f t="shared" si="4"/>
        <v>火</v>
      </c>
      <c r="C13" s="129">
        <v>2</v>
      </c>
      <c r="D13" s="18"/>
      <c r="E13" s="82"/>
      <c r="F13" s="130">
        <f t="shared" si="5"/>
        <v>0</v>
      </c>
      <c r="G13" s="56">
        <f t="shared" si="1"/>
        <v>0</v>
      </c>
      <c r="H13" s="18" t="str">
        <f t="shared" si="0"/>
        <v/>
      </c>
      <c r="I13" s="18" t="str">
        <f t="shared" si="2"/>
        <v/>
      </c>
      <c r="J13" s="18" t="str">
        <f t="shared" si="3"/>
        <v/>
      </c>
      <c r="K13" s="7"/>
      <c r="L13" s="32">
        <v>1</v>
      </c>
      <c r="M13" s="32"/>
      <c r="N13" s="33"/>
      <c r="O13" s="65"/>
    </row>
    <row r="14" spans="1:17" s="10" customFormat="1" ht="24.95" customHeight="1" x14ac:dyDescent="0.15">
      <c r="A14" s="30">
        <v>6</v>
      </c>
      <c r="B14" s="55" t="str">
        <f t="shared" si="4"/>
        <v>水</v>
      </c>
      <c r="C14" s="129"/>
      <c r="D14" s="18">
        <v>0.375</v>
      </c>
      <c r="E14" s="82">
        <v>0.75</v>
      </c>
      <c r="F14" s="130">
        <f t="shared" si="5"/>
        <v>4.1666666666666664E-2</v>
      </c>
      <c r="G14" s="56">
        <f t="shared" si="1"/>
        <v>0.33333333333333331</v>
      </c>
      <c r="H14" s="18">
        <f t="shared" si="0"/>
        <v>0</v>
      </c>
      <c r="I14" s="18" t="str">
        <f t="shared" si="2"/>
        <v/>
      </c>
      <c r="J14" s="18" t="str">
        <f t="shared" si="3"/>
        <v/>
      </c>
      <c r="K14" s="7"/>
      <c r="L14" s="32"/>
      <c r="M14" s="32"/>
      <c r="N14" s="33"/>
      <c r="O14" s="65"/>
    </row>
    <row r="15" spans="1:17" s="10" customFormat="1" ht="24.95" customHeight="1" x14ac:dyDescent="0.15">
      <c r="A15" s="30">
        <v>7</v>
      </c>
      <c r="B15" s="55" t="str">
        <f t="shared" si="4"/>
        <v>木</v>
      </c>
      <c r="C15" s="129"/>
      <c r="D15" s="18">
        <v>0.375</v>
      </c>
      <c r="E15" s="82">
        <v>0.75</v>
      </c>
      <c r="F15" s="130">
        <f t="shared" si="5"/>
        <v>4.1666666666666664E-2</v>
      </c>
      <c r="G15" s="56">
        <f t="shared" si="1"/>
        <v>0.33333333333333331</v>
      </c>
      <c r="H15" s="18">
        <f t="shared" si="0"/>
        <v>0</v>
      </c>
      <c r="I15" s="18" t="str">
        <f t="shared" si="2"/>
        <v/>
      </c>
      <c r="J15" s="18" t="str">
        <f t="shared" si="3"/>
        <v/>
      </c>
      <c r="K15" s="7"/>
      <c r="L15" s="32"/>
      <c r="M15" s="32"/>
      <c r="N15" s="33"/>
      <c r="O15" s="65"/>
    </row>
    <row r="16" spans="1:17" s="10" customFormat="1" ht="24.95" customHeight="1" x14ac:dyDescent="0.15">
      <c r="A16" s="30">
        <v>8</v>
      </c>
      <c r="B16" s="55" t="str">
        <f t="shared" si="4"/>
        <v>金</v>
      </c>
      <c r="C16" s="129"/>
      <c r="D16" s="18">
        <v>0.375</v>
      </c>
      <c r="E16" s="82">
        <v>0.75</v>
      </c>
      <c r="F16" s="130">
        <f t="shared" si="5"/>
        <v>4.1666666666666664E-2</v>
      </c>
      <c r="G16" s="56">
        <f t="shared" si="1"/>
        <v>0.33333333333333331</v>
      </c>
      <c r="H16" s="18">
        <f t="shared" si="0"/>
        <v>0</v>
      </c>
      <c r="I16" s="18" t="str">
        <f t="shared" si="2"/>
        <v/>
      </c>
      <c r="J16" s="18" t="str">
        <f t="shared" si="3"/>
        <v/>
      </c>
      <c r="K16" s="7"/>
      <c r="L16" s="32"/>
      <c r="M16" s="32"/>
      <c r="N16" s="33"/>
      <c r="O16" s="65"/>
    </row>
    <row r="17" spans="1:16" s="10" customFormat="1" ht="24.95" customHeight="1" x14ac:dyDescent="0.15">
      <c r="A17" s="30">
        <v>9</v>
      </c>
      <c r="B17" s="55" t="str">
        <f t="shared" si="4"/>
        <v>土</v>
      </c>
      <c r="C17" s="129">
        <v>1</v>
      </c>
      <c r="D17" s="18"/>
      <c r="E17" s="82"/>
      <c r="F17" s="130">
        <f t="shared" si="5"/>
        <v>0</v>
      </c>
      <c r="G17" s="56">
        <f t="shared" si="1"/>
        <v>0</v>
      </c>
      <c r="H17" s="18" t="str">
        <f t="shared" si="0"/>
        <v/>
      </c>
      <c r="I17" s="18" t="str">
        <f t="shared" si="2"/>
        <v/>
      </c>
      <c r="J17" s="18" t="str">
        <f t="shared" si="3"/>
        <v/>
      </c>
      <c r="K17" s="18"/>
      <c r="L17" s="32"/>
      <c r="M17" s="32"/>
      <c r="N17" s="33"/>
      <c r="O17" s="65"/>
    </row>
    <row r="18" spans="1:16" s="10" customFormat="1" ht="24.95" customHeight="1" x14ac:dyDescent="0.15">
      <c r="A18" s="30">
        <v>10</v>
      </c>
      <c r="B18" s="55" t="str">
        <f t="shared" si="4"/>
        <v>日</v>
      </c>
      <c r="C18" s="129">
        <v>1</v>
      </c>
      <c r="D18" s="18"/>
      <c r="E18" s="82"/>
      <c r="F18" s="130">
        <f t="shared" si="5"/>
        <v>0</v>
      </c>
      <c r="G18" s="56">
        <f t="shared" si="1"/>
        <v>0</v>
      </c>
      <c r="H18" s="18" t="str">
        <f t="shared" si="0"/>
        <v/>
      </c>
      <c r="I18" s="18" t="str">
        <f t="shared" si="2"/>
        <v/>
      </c>
      <c r="J18" s="18" t="str">
        <f t="shared" si="3"/>
        <v/>
      </c>
      <c r="K18" s="7"/>
      <c r="L18" s="32"/>
      <c r="M18" s="32"/>
      <c r="N18" s="33"/>
      <c r="O18" s="65"/>
      <c r="P18" s="11"/>
    </row>
    <row r="19" spans="1:16" s="10" customFormat="1" ht="24.95" customHeight="1" x14ac:dyDescent="0.15">
      <c r="A19" s="30">
        <v>11</v>
      </c>
      <c r="B19" s="55" t="str">
        <f t="shared" si="4"/>
        <v>月</v>
      </c>
      <c r="C19" s="129"/>
      <c r="D19" s="18">
        <v>0.375</v>
      </c>
      <c r="E19" s="82">
        <v>0.875</v>
      </c>
      <c r="F19" s="130">
        <f t="shared" si="5"/>
        <v>4.1666666666666664E-2</v>
      </c>
      <c r="G19" s="56">
        <f t="shared" si="1"/>
        <v>0.45833333333333331</v>
      </c>
      <c r="H19" s="18">
        <f t="shared" si="0"/>
        <v>0.125</v>
      </c>
      <c r="I19" s="18" t="str">
        <f t="shared" si="2"/>
        <v/>
      </c>
      <c r="J19" s="18" t="str">
        <f t="shared" si="3"/>
        <v/>
      </c>
      <c r="K19" s="7"/>
      <c r="L19" s="32"/>
      <c r="M19" s="32"/>
      <c r="N19" s="33"/>
      <c r="O19" s="65"/>
    </row>
    <row r="20" spans="1:16" s="10" customFormat="1" ht="24.95" customHeight="1" x14ac:dyDescent="0.15">
      <c r="A20" s="30">
        <v>12</v>
      </c>
      <c r="B20" s="55" t="str">
        <f t="shared" si="4"/>
        <v>火</v>
      </c>
      <c r="C20" s="129"/>
      <c r="D20" s="18">
        <v>0.375</v>
      </c>
      <c r="E20" s="82">
        <v>0.75</v>
      </c>
      <c r="F20" s="130">
        <f t="shared" si="5"/>
        <v>4.1666666666666664E-2</v>
      </c>
      <c r="G20" s="56">
        <f t="shared" si="1"/>
        <v>0.33333333333333331</v>
      </c>
      <c r="H20" s="18">
        <f t="shared" si="0"/>
        <v>0</v>
      </c>
      <c r="I20" s="18" t="str">
        <f t="shared" si="2"/>
        <v/>
      </c>
      <c r="J20" s="18" t="str">
        <f t="shared" si="3"/>
        <v/>
      </c>
      <c r="K20" s="7"/>
      <c r="L20" s="32"/>
      <c r="M20" s="32"/>
      <c r="N20" s="33"/>
      <c r="O20" s="65"/>
    </row>
    <row r="21" spans="1:16" s="10" customFormat="1" ht="24.95" customHeight="1" x14ac:dyDescent="0.15">
      <c r="A21" s="30">
        <v>13</v>
      </c>
      <c r="B21" s="55" t="str">
        <f t="shared" si="4"/>
        <v>水</v>
      </c>
      <c r="C21" s="129"/>
      <c r="D21" s="18">
        <v>0.375</v>
      </c>
      <c r="E21" s="82">
        <v>0.75</v>
      </c>
      <c r="F21" s="130">
        <f t="shared" si="5"/>
        <v>4.1666666666666664E-2</v>
      </c>
      <c r="G21" s="56">
        <f t="shared" si="1"/>
        <v>0.33333333333333331</v>
      </c>
      <c r="H21" s="18">
        <f t="shared" si="0"/>
        <v>0</v>
      </c>
      <c r="I21" s="18" t="str">
        <f t="shared" si="2"/>
        <v/>
      </c>
      <c r="J21" s="18" t="str">
        <f t="shared" si="3"/>
        <v/>
      </c>
      <c r="K21" s="7"/>
      <c r="L21" s="32"/>
      <c r="M21" s="32"/>
      <c r="N21" s="33"/>
      <c r="O21" s="65"/>
    </row>
    <row r="22" spans="1:16" s="10" customFormat="1" ht="24.95" customHeight="1" x14ac:dyDescent="0.15">
      <c r="A22" s="30">
        <v>14</v>
      </c>
      <c r="B22" s="55" t="str">
        <f t="shared" si="4"/>
        <v>木</v>
      </c>
      <c r="C22" s="129"/>
      <c r="D22" s="18">
        <v>0.375</v>
      </c>
      <c r="E22" s="82">
        <v>1.0208333333333333</v>
      </c>
      <c r="F22" s="130">
        <f t="shared" si="5"/>
        <v>4.1666666666666664E-2</v>
      </c>
      <c r="G22" s="56">
        <f t="shared" si="1"/>
        <v>0.60416666666666663</v>
      </c>
      <c r="H22" s="18">
        <f t="shared" si="0"/>
        <v>0.27083333333333331</v>
      </c>
      <c r="I22" s="18">
        <f t="shared" si="2"/>
        <v>0.10416666666666663</v>
      </c>
      <c r="J22" s="18" t="str">
        <f t="shared" si="3"/>
        <v/>
      </c>
      <c r="K22" s="7"/>
      <c r="L22" s="32"/>
      <c r="M22" s="32"/>
      <c r="N22" s="33"/>
      <c r="O22" s="65"/>
    </row>
    <row r="23" spans="1:16" s="10" customFormat="1" ht="24.95" customHeight="1" x14ac:dyDescent="0.15">
      <c r="A23" s="30">
        <v>15</v>
      </c>
      <c r="B23" s="55" t="str">
        <f t="shared" si="4"/>
        <v>金</v>
      </c>
      <c r="C23" s="129">
        <v>2</v>
      </c>
      <c r="D23" s="18"/>
      <c r="E23" s="82"/>
      <c r="F23" s="130">
        <f t="shared" si="5"/>
        <v>0</v>
      </c>
      <c r="G23" s="56">
        <f t="shared" si="1"/>
        <v>0</v>
      </c>
      <c r="H23" s="18" t="str">
        <f t="shared" si="0"/>
        <v/>
      </c>
      <c r="I23" s="18" t="str">
        <f t="shared" si="2"/>
        <v/>
      </c>
      <c r="J23" s="18" t="str">
        <f t="shared" si="3"/>
        <v/>
      </c>
      <c r="K23" s="7"/>
      <c r="L23" s="32">
        <v>1</v>
      </c>
      <c r="M23" s="32"/>
      <c r="N23" s="33"/>
      <c r="O23" s="65"/>
    </row>
    <row r="24" spans="1:16" s="10" customFormat="1" ht="24.95" customHeight="1" x14ac:dyDescent="0.15">
      <c r="A24" s="30">
        <v>16</v>
      </c>
      <c r="B24" s="55" t="str">
        <f t="shared" si="4"/>
        <v>土</v>
      </c>
      <c r="C24" s="129">
        <v>1</v>
      </c>
      <c r="D24" s="18">
        <v>0.375</v>
      </c>
      <c r="E24" s="82">
        <v>0.75</v>
      </c>
      <c r="F24" s="130">
        <f t="shared" si="5"/>
        <v>4.1666666666666664E-2</v>
      </c>
      <c r="G24" s="56">
        <f t="shared" si="1"/>
        <v>0.33333333333333331</v>
      </c>
      <c r="H24" s="18">
        <f t="shared" si="0"/>
        <v>0</v>
      </c>
      <c r="I24" s="18" t="str">
        <f t="shared" si="2"/>
        <v/>
      </c>
      <c r="J24" s="18">
        <f t="shared" si="3"/>
        <v>0.33333333333333331</v>
      </c>
      <c r="K24" s="7"/>
      <c r="L24" s="32"/>
      <c r="M24" s="32"/>
      <c r="N24" s="33"/>
      <c r="O24" s="65"/>
    </row>
    <row r="25" spans="1:16" s="10" customFormat="1" ht="24.95" customHeight="1" x14ac:dyDescent="0.15">
      <c r="A25" s="30">
        <v>17</v>
      </c>
      <c r="B25" s="55" t="str">
        <f t="shared" si="4"/>
        <v>日</v>
      </c>
      <c r="C25" s="129">
        <v>1</v>
      </c>
      <c r="D25" s="18"/>
      <c r="E25" s="82"/>
      <c r="F25" s="130">
        <f t="shared" si="5"/>
        <v>0</v>
      </c>
      <c r="G25" s="56">
        <f t="shared" si="1"/>
        <v>0</v>
      </c>
      <c r="H25" s="18" t="str">
        <f t="shared" si="0"/>
        <v/>
      </c>
      <c r="I25" s="18" t="str">
        <f t="shared" si="2"/>
        <v/>
      </c>
      <c r="J25" s="18" t="str">
        <f t="shared" si="3"/>
        <v/>
      </c>
      <c r="K25" s="7"/>
      <c r="L25" s="32"/>
      <c r="M25" s="32"/>
      <c r="N25" s="33"/>
      <c r="O25" s="65"/>
    </row>
    <row r="26" spans="1:16" s="10" customFormat="1" ht="24.95" customHeight="1" x14ac:dyDescent="0.15">
      <c r="A26" s="30">
        <v>18</v>
      </c>
      <c r="B26" s="55" t="str">
        <f t="shared" si="4"/>
        <v>月</v>
      </c>
      <c r="C26" s="129"/>
      <c r="D26" s="18">
        <v>0.375</v>
      </c>
      <c r="E26" s="82">
        <v>0.75</v>
      </c>
      <c r="F26" s="130">
        <f t="shared" si="5"/>
        <v>4.1666666666666664E-2</v>
      </c>
      <c r="G26" s="56">
        <f t="shared" si="1"/>
        <v>0.33333333333333331</v>
      </c>
      <c r="H26" s="18">
        <f t="shared" si="0"/>
        <v>0</v>
      </c>
      <c r="I26" s="18" t="str">
        <f t="shared" si="2"/>
        <v/>
      </c>
      <c r="J26" s="18" t="str">
        <f t="shared" si="3"/>
        <v/>
      </c>
      <c r="K26" s="7"/>
      <c r="L26" s="32"/>
      <c r="M26" s="32"/>
      <c r="N26" s="33"/>
      <c r="O26" s="65"/>
    </row>
    <row r="27" spans="1:16" s="10" customFormat="1" ht="24.95" customHeight="1" x14ac:dyDescent="0.15">
      <c r="A27" s="30">
        <v>19</v>
      </c>
      <c r="B27" s="55" t="str">
        <f t="shared" si="4"/>
        <v>火</v>
      </c>
      <c r="C27" s="129">
        <v>2</v>
      </c>
      <c r="D27" s="18">
        <v>0.54166666666666663</v>
      </c>
      <c r="E27" s="82">
        <v>0.75</v>
      </c>
      <c r="F27" s="130">
        <f t="shared" si="5"/>
        <v>4.1666666666666664E-2</v>
      </c>
      <c r="G27" s="56">
        <f t="shared" si="1"/>
        <v>0.16666666666666671</v>
      </c>
      <c r="H27" s="18">
        <f t="shared" si="0"/>
        <v>5.5511151231257827E-17</v>
      </c>
      <c r="I27" s="18" t="str">
        <f t="shared" si="2"/>
        <v/>
      </c>
      <c r="J27" s="18" t="str">
        <f t="shared" si="3"/>
        <v/>
      </c>
      <c r="K27" s="7"/>
      <c r="L27" s="32">
        <v>0.5</v>
      </c>
      <c r="M27" s="32"/>
      <c r="N27" s="33"/>
      <c r="O27" s="65"/>
    </row>
    <row r="28" spans="1:16" s="10" customFormat="1" ht="24.95" customHeight="1" x14ac:dyDescent="0.15">
      <c r="A28" s="30">
        <v>20</v>
      </c>
      <c r="B28" s="55" t="str">
        <f t="shared" si="4"/>
        <v>水</v>
      </c>
      <c r="C28" s="129"/>
      <c r="D28" s="18">
        <v>0.375</v>
      </c>
      <c r="E28" s="82">
        <v>0.75</v>
      </c>
      <c r="F28" s="130">
        <f t="shared" si="5"/>
        <v>4.1666666666666664E-2</v>
      </c>
      <c r="G28" s="56">
        <f t="shared" si="1"/>
        <v>0.33333333333333331</v>
      </c>
      <c r="H28" s="18">
        <f t="shared" si="0"/>
        <v>0</v>
      </c>
      <c r="I28" s="18" t="str">
        <f t="shared" si="2"/>
        <v/>
      </c>
      <c r="J28" s="18" t="str">
        <f t="shared" si="3"/>
        <v/>
      </c>
      <c r="K28" s="7"/>
      <c r="L28" s="32"/>
      <c r="M28" s="32"/>
      <c r="N28" s="33"/>
      <c r="O28" s="65"/>
    </row>
    <row r="29" spans="1:16" s="10" customFormat="1" ht="24.95" customHeight="1" x14ac:dyDescent="0.15">
      <c r="A29" s="30">
        <v>21</v>
      </c>
      <c r="B29" s="55" t="str">
        <f t="shared" si="4"/>
        <v>木</v>
      </c>
      <c r="C29" s="129"/>
      <c r="D29" s="18">
        <v>0.375</v>
      </c>
      <c r="E29" s="82">
        <v>0.97916666666666663</v>
      </c>
      <c r="F29" s="130">
        <f t="shared" si="5"/>
        <v>4.1666666666666664E-2</v>
      </c>
      <c r="G29" s="56">
        <f t="shared" si="1"/>
        <v>0.5625</v>
      </c>
      <c r="H29" s="18">
        <f t="shared" si="0"/>
        <v>0.22916666666666669</v>
      </c>
      <c r="I29" s="18">
        <f t="shared" si="2"/>
        <v>6.25E-2</v>
      </c>
      <c r="J29" s="18" t="str">
        <f t="shared" si="3"/>
        <v/>
      </c>
      <c r="K29" s="7"/>
      <c r="L29" s="32"/>
      <c r="M29" s="32"/>
      <c r="N29" s="33"/>
      <c r="O29" s="65"/>
    </row>
    <row r="30" spans="1:16" s="10" customFormat="1" ht="24.95" customHeight="1" x14ac:dyDescent="0.15">
      <c r="A30" s="30">
        <v>22</v>
      </c>
      <c r="B30" s="55" t="str">
        <f t="shared" si="4"/>
        <v>金</v>
      </c>
      <c r="C30" s="129"/>
      <c r="D30" s="18">
        <v>0.375</v>
      </c>
      <c r="E30" s="82">
        <v>0.75</v>
      </c>
      <c r="F30" s="130">
        <f t="shared" si="5"/>
        <v>4.1666666666666664E-2</v>
      </c>
      <c r="G30" s="56">
        <f t="shared" si="1"/>
        <v>0.33333333333333331</v>
      </c>
      <c r="H30" s="18">
        <f t="shared" si="0"/>
        <v>0</v>
      </c>
      <c r="I30" s="18" t="str">
        <f t="shared" si="2"/>
        <v/>
      </c>
      <c r="J30" s="18" t="str">
        <f t="shared" si="3"/>
        <v/>
      </c>
      <c r="K30" s="7"/>
      <c r="L30" s="32"/>
      <c r="M30" s="32"/>
      <c r="N30" s="33"/>
      <c r="O30" s="65"/>
    </row>
    <row r="31" spans="1:16" s="10" customFormat="1" ht="24.95" customHeight="1" x14ac:dyDescent="0.15">
      <c r="A31" s="30">
        <v>23</v>
      </c>
      <c r="B31" s="55" t="str">
        <f t="shared" si="4"/>
        <v>土</v>
      </c>
      <c r="C31" s="129">
        <v>1</v>
      </c>
      <c r="D31" s="18"/>
      <c r="E31" s="82"/>
      <c r="F31" s="130">
        <f t="shared" si="5"/>
        <v>0</v>
      </c>
      <c r="G31" s="56">
        <f t="shared" si="1"/>
        <v>0</v>
      </c>
      <c r="H31" s="18" t="str">
        <f t="shared" si="0"/>
        <v/>
      </c>
      <c r="I31" s="18" t="str">
        <f t="shared" si="2"/>
        <v/>
      </c>
      <c r="J31" s="18" t="str">
        <f t="shared" si="3"/>
        <v/>
      </c>
      <c r="K31" s="7"/>
      <c r="L31" s="32"/>
      <c r="M31" s="32"/>
      <c r="N31" s="33"/>
      <c r="O31" s="65"/>
    </row>
    <row r="32" spans="1:16" s="10" customFormat="1" ht="24.95" customHeight="1" x14ac:dyDescent="0.15">
      <c r="A32" s="30">
        <v>24</v>
      </c>
      <c r="B32" s="55" t="str">
        <f t="shared" si="4"/>
        <v>日</v>
      </c>
      <c r="C32" s="129">
        <v>1</v>
      </c>
      <c r="D32" s="18"/>
      <c r="E32" s="82"/>
      <c r="F32" s="130">
        <f t="shared" si="5"/>
        <v>0</v>
      </c>
      <c r="G32" s="56">
        <f t="shared" si="1"/>
        <v>0</v>
      </c>
      <c r="H32" s="18" t="str">
        <f t="shared" si="0"/>
        <v/>
      </c>
      <c r="I32" s="18" t="str">
        <f t="shared" si="2"/>
        <v/>
      </c>
      <c r="J32" s="18" t="str">
        <f t="shared" si="3"/>
        <v/>
      </c>
      <c r="K32" s="7"/>
      <c r="L32" s="32"/>
      <c r="M32" s="32"/>
      <c r="N32" s="33"/>
      <c r="O32" s="65"/>
    </row>
    <row r="33" spans="1:23" s="10" customFormat="1" ht="24.95" customHeight="1" x14ac:dyDescent="0.15">
      <c r="A33" s="30">
        <v>25</v>
      </c>
      <c r="B33" s="55" t="str">
        <f t="shared" si="4"/>
        <v>月</v>
      </c>
      <c r="C33" s="129"/>
      <c r="D33" s="18">
        <v>0.375</v>
      </c>
      <c r="E33" s="82">
        <v>0.75</v>
      </c>
      <c r="F33" s="130">
        <f t="shared" si="5"/>
        <v>4.1666666666666664E-2</v>
      </c>
      <c r="G33" s="56">
        <f t="shared" si="1"/>
        <v>0.33333333333333331</v>
      </c>
      <c r="H33" s="18">
        <f t="shared" si="0"/>
        <v>0</v>
      </c>
      <c r="I33" s="18" t="str">
        <f t="shared" si="2"/>
        <v/>
      </c>
      <c r="J33" s="18" t="str">
        <f t="shared" si="3"/>
        <v/>
      </c>
      <c r="K33" s="7"/>
      <c r="L33" s="32"/>
      <c r="M33" s="32"/>
      <c r="N33" s="33"/>
      <c r="O33" s="65"/>
    </row>
    <row r="34" spans="1:23" s="10" customFormat="1" ht="24.95" customHeight="1" x14ac:dyDescent="0.15">
      <c r="A34" s="30">
        <v>26</v>
      </c>
      <c r="B34" s="55" t="str">
        <f t="shared" si="4"/>
        <v>火</v>
      </c>
      <c r="C34" s="129"/>
      <c r="D34" s="18">
        <v>0.375</v>
      </c>
      <c r="E34" s="82">
        <v>0.75</v>
      </c>
      <c r="F34" s="130">
        <f t="shared" si="5"/>
        <v>4.1666666666666664E-2</v>
      </c>
      <c r="G34" s="56">
        <f t="shared" si="1"/>
        <v>0.33333333333333331</v>
      </c>
      <c r="H34" s="18">
        <f t="shared" si="0"/>
        <v>0</v>
      </c>
      <c r="I34" s="18" t="str">
        <f t="shared" si="2"/>
        <v/>
      </c>
      <c r="J34" s="18" t="str">
        <f t="shared" si="3"/>
        <v/>
      </c>
      <c r="K34" s="7"/>
      <c r="L34" s="32"/>
      <c r="M34" s="32"/>
      <c r="N34" s="33"/>
      <c r="O34" s="65"/>
    </row>
    <row r="35" spans="1:23" s="10" customFormat="1" ht="24.95" customHeight="1" x14ac:dyDescent="0.15">
      <c r="A35" s="30">
        <v>27</v>
      </c>
      <c r="B35" s="55" t="str">
        <f t="shared" si="4"/>
        <v>水</v>
      </c>
      <c r="C35" s="129">
        <v>3</v>
      </c>
      <c r="D35" s="18"/>
      <c r="E35" s="82"/>
      <c r="F35" s="130">
        <f t="shared" si="5"/>
        <v>0</v>
      </c>
      <c r="G35" s="56">
        <f t="shared" si="1"/>
        <v>0</v>
      </c>
      <c r="H35" s="18" t="str">
        <f>IF(G35=TIME(0,0,0),"",IF(C35&gt;=2,G35-G$7*(L35+M35),G35-G$7))</f>
        <v/>
      </c>
      <c r="I35" s="18" t="str">
        <f t="shared" si="2"/>
        <v/>
      </c>
      <c r="J35" s="18" t="str">
        <f t="shared" si="3"/>
        <v/>
      </c>
      <c r="K35" s="7"/>
      <c r="L35" s="32"/>
      <c r="M35" s="32">
        <v>1</v>
      </c>
      <c r="N35" s="33"/>
      <c r="O35" s="66" t="s">
        <v>32</v>
      </c>
    </row>
    <row r="36" spans="1:23" s="10" customFormat="1" ht="24.95" customHeight="1" x14ac:dyDescent="0.15">
      <c r="A36" s="30">
        <v>28</v>
      </c>
      <c r="B36" s="55" t="str">
        <f t="shared" si="4"/>
        <v>木</v>
      </c>
      <c r="C36" s="129"/>
      <c r="D36" s="18">
        <v>0.375</v>
      </c>
      <c r="E36" s="82">
        <v>0.75</v>
      </c>
      <c r="F36" s="130">
        <f t="shared" si="5"/>
        <v>4.1666666666666664E-2</v>
      </c>
      <c r="G36" s="56">
        <f t="shared" si="1"/>
        <v>0.33333333333333331</v>
      </c>
      <c r="H36" s="18">
        <f>IF(G36=TIME(0,0,0),"",IF(C36&gt;=2,G36-G$7*(L36+M36),G36-G$7))</f>
        <v>0</v>
      </c>
      <c r="I36" s="18" t="str">
        <f t="shared" si="2"/>
        <v/>
      </c>
      <c r="J36" s="18" t="str">
        <f t="shared" si="3"/>
        <v/>
      </c>
      <c r="K36" s="7"/>
      <c r="L36" s="32"/>
      <c r="M36" s="32"/>
      <c r="N36" s="33"/>
      <c r="O36" s="65"/>
    </row>
    <row r="37" spans="1:23" s="10" customFormat="1" ht="24.95" customHeight="1" x14ac:dyDescent="0.15">
      <c r="A37" s="30">
        <f>IF(E4=2,VLOOKUP(A4,閏年,2,),29)</f>
        <v>29</v>
      </c>
      <c r="B37" s="55" t="str">
        <f>IF(E4=2,"",TEXT(DATE($A$4,$E$4,$A37),"aaa"))</f>
        <v>金</v>
      </c>
      <c r="C37" s="129">
        <v>1</v>
      </c>
      <c r="D37" s="18"/>
      <c r="E37" s="82"/>
      <c r="F37" s="130">
        <f t="shared" si="5"/>
        <v>0</v>
      </c>
      <c r="G37" s="56">
        <f t="shared" si="1"/>
        <v>0</v>
      </c>
      <c r="H37" s="18" t="str">
        <f>IF(G37=TIME(0,0,0),"",IF(C37&gt;=2,G37-G$7*(L37+M37),G37-G$7))</f>
        <v/>
      </c>
      <c r="I37" s="18" t="str">
        <f t="shared" si="2"/>
        <v/>
      </c>
      <c r="J37" s="18" t="str">
        <f t="shared" si="3"/>
        <v/>
      </c>
      <c r="K37" s="7"/>
      <c r="L37" s="32"/>
      <c r="M37" s="32"/>
      <c r="N37" s="33"/>
      <c r="O37" s="65"/>
    </row>
    <row r="38" spans="1:23" s="10" customFormat="1" ht="24.95" customHeight="1" x14ac:dyDescent="0.15">
      <c r="A38" s="30">
        <f>IF(E4=2,"",30)</f>
        <v>30</v>
      </c>
      <c r="B38" s="55" t="str">
        <f>IF(E4=2,"",TEXT(DATE($A$4,$E$4,$A38),"aaa"))</f>
        <v>土</v>
      </c>
      <c r="C38" s="129">
        <v>1</v>
      </c>
      <c r="D38" s="18"/>
      <c r="E38" s="82"/>
      <c r="F38" s="130">
        <f t="shared" si="5"/>
        <v>0</v>
      </c>
      <c r="G38" s="56">
        <f t="shared" si="1"/>
        <v>0</v>
      </c>
      <c r="H38" s="18" t="str">
        <f>IF(G38=TIME(0,0,0),"",IF(C38&gt;=2,G38-G$7*(L38+M38),G38-G$7))</f>
        <v/>
      </c>
      <c r="I38" s="18" t="str">
        <f t="shared" si="2"/>
        <v/>
      </c>
      <c r="J38" s="18" t="str">
        <f t="shared" si="3"/>
        <v/>
      </c>
      <c r="K38" s="7"/>
      <c r="L38" s="32"/>
      <c r="M38" s="32"/>
      <c r="N38" s="33"/>
      <c r="O38" s="65"/>
    </row>
    <row r="39" spans="1:23" s="10" customFormat="1" ht="24.95" customHeight="1" thickBot="1" x14ac:dyDescent="0.2">
      <c r="A39" s="30" t="str">
        <f>IF(E4=2,"",IF(E4=4,"",IF(E4=6,"",IF(E4=9,"",IF(E4=11,"",31)))))</f>
        <v/>
      </c>
      <c r="B39" s="55" t="str">
        <f>IF(E4=2,"",IF(E4=4,"",IF(E4=6,"",IF(E4=9,"",IF(E4=11,"",TEXT(DATE($A$4,$E$4,$A39),"aaa"))))))</f>
        <v/>
      </c>
      <c r="C39" s="131"/>
      <c r="D39" s="132"/>
      <c r="E39" s="133"/>
      <c r="F39" s="134">
        <f t="shared" si="5"/>
        <v>0</v>
      </c>
      <c r="G39" s="56">
        <f t="shared" si="1"/>
        <v>0</v>
      </c>
      <c r="H39" s="18" t="str">
        <f>IF(G39=TIME(0,0,0),"",IF(C39&gt;=2,G39-G$7*(L39+M39),G39-G$7))</f>
        <v/>
      </c>
      <c r="I39" s="18" t="str">
        <f t="shared" si="2"/>
        <v/>
      </c>
      <c r="J39" s="18" t="str">
        <f t="shared" si="3"/>
        <v/>
      </c>
      <c r="K39" s="7"/>
      <c r="L39" s="32"/>
      <c r="M39" s="32"/>
      <c r="N39" s="33"/>
      <c r="O39" s="65"/>
    </row>
    <row r="40" spans="1:23" ht="24.95" customHeight="1" thickTop="1" x14ac:dyDescent="0.15">
      <c r="A40" s="47">
        <f>COUNTIF(A9:A39,"&gt;0")</f>
        <v>30</v>
      </c>
      <c r="B40" s="52"/>
      <c r="C40" s="59">
        <f>A40-D40</f>
        <v>12</v>
      </c>
      <c r="D40" s="59">
        <f>COUNTA(D9:D39)</f>
        <v>18</v>
      </c>
      <c r="E40" s="187" t="s">
        <v>7</v>
      </c>
      <c r="F40" s="187"/>
      <c r="G40" s="48">
        <f t="shared" ref="G40:L40" si="6">SUM(G9:G39)</f>
        <v>6.4999999999999991</v>
      </c>
      <c r="H40" s="49">
        <f>SUM(H9:H39)</f>
        <v>0.66666666666666674</v>
      </c>
      <c r="I40" s="49">
        <f t="shared" si="6"/>
        <v>0.16666666666666663</v>
      </c>
      <c r="J40" s="49">
        <f t="shared" si="6"/>
        <v>0.33333333333333331</v>
      </c>
      <c r="K40" s="49">
        <f t="shared" si="6"/>
        <v>0</v>
      </c>
      <c r="L40" s="53">
        <f t="shared" si="6"/>
        <v>2.5</v>
      </c>
      <c r="M40" s="53">
        <f>SUM(M9:M39)</f>
        <v>1</v>
      </c>
      <c r="N40" s="53">
        <f>SUM(N9:N39)</f>
        <v>0</v>
      </c>
      <c r="O40" s="67"/>
    </row>
    <row r="41" spans="1:23" s="45" customFormat="1" ht="15.75" customHeight="1" x14ac:dyDescent="0.15">
      <c r="A41" s="51" t="s">
        <v>24</v>
      </c>
      <c r="B41" s="40"/>
      <c r="C41" s="104" t="s">
        <v>48</v>
      </c>
      <c r="D41" s="51" t="s">
        <v>49</v>
      </c>
      <c r="E41" s="40"/>
      <c r="F41" s="40"/>
      <c r="G41" s="62" t="s">
        <v>29</v>
      </c>
      <c r="H41" s="39" t="s">
        <v>21</v>
      </c>
      <c r="I41" s="39" t="s">
        <v>22</v>
      </c>
      <c r="J41" s="42" t="s">
        <v>21</v>
      </c>
      <c r="K41" s="42"/>
      <c r="L41" s="105" t="s">
        <v>25</v>
      </c>
      <c r="M41" s="54" t="s">
        <v>26</v>
      </c>
      <c r="N41" s="54" t="s">
        <v>27</v>
      </c>
      <c r="O41" s="44"/>
    </row>
    <row r="42" spans="1:23" s="45" customFormat="1" ht="15.75" customHeight="1" x14ac:dyDescent="0.15">
      <c r="A42" s="50"/>
      <c r="B42" s="40"/>
      <c r="C42" s="51"/>
      <c r="D42" s="51"/>
      <c r="E42" s="40"/>
      <c r="F42" s="40"/>
      <c r="G42" s="19"/>
      <c r="H42" s="39"/>
      <c r="I42" s="39"/>
      <c r="J42" s="42" t="s">
        <v>50</v>
      </c>
      <c r="K42" s="42"/>
      <c r="L42" s="42"/>
      <c r="M42" s="42"/>
      <c r="N42" s="43"/>
      <c r="O42" s="44"/>
    </row>
    <row r="43" spans="1:23" s="45" customFormat="1" ht="24.95" customHeight="1" x14ac:dyDescent="0.15">
      <c r="A43" s="40"/>
      <c r="B43" s="40"/>
      <c r="C43" s="40"/>
      <c r="D43" s="41"/>
      <c r="E43" s="40"/>
      <c r="F43" s="40"/>
      <c r="G43" s="19"/>
      <c r="H43" s="39"/>
      <c r="I43" s="39"/>
      <c r="J43" s="42"/>
      <c r="K43" s="42"/>
      <c r="L43" s="42"/>
      <c r="M43" s="42"/>
      <c r="N43" s="43"/>
      <c r="O43" s="44"/>
    </row>
    <row r="44" spans="1:23" ht="14.25" thickBot="1" x14ac:dyDescent="0.2">
      <c r="V44" t="s">
        <v>36</v>
      </c>
    </row>
    <row r="45" spans="1:23" x14ac:dyDescent="0.15">
      <c r="V45" s="70">
        <v>2011</v>
      </c>
      <c r="W45" s="71" t="str">
        <f>""</f>
        <v/>
      </c>
    </row>
    <row r="46" spans="1:23" x14ac:dyDescent="0.15">
      <c r="V46" s="72">
        <v>2012</v>
      </c>
      <c r="W46" s="73">
        <v>29</v>
      </c>
    </row>
    <row r="47" spans="1:23" x14ac:dyDescent="0.15">
      <c r="V47" s="72">
        <v>2013</v>
      </c>
      <c r="W47" s="73" t="str">
        <f>""</f>
        <v/>
      </c>
    </row>
    <row r="48" spans="1:23" x14ac:dyDescent="0.15">
      <c r="V48" s="72">
        <v>2014</v>
      </c>
      <c r="W48" s="73" t="str">
        <f>""</f>
        <v/>
      </c>
    </row>
    <row r="49" spans="22:23" x14ac:dyDescent="0.15">
      <c r="V49" s="72">
        <v>2015</v>
      </c>
      <c r="W49" s="73" t="str">
        <f>""</f>
        <v/>
      </c>
    </row>
    <row r="50" spans="22:23" x14ac:dyDescent="0.15">
      <c r="V50" s="72">
        <v>2016</v>
      </c>
      <c r="W50" s="73">
        <v>29</v>
      </c>
    </row>
    <row r="51" spans="22:23" x14ac:dyDescent="0.15">
      <c r="V51" s="72">
        <v>2017</v>
      </c>
      <c r="W51" s="73" t="str">
        <f>""</f>
        <v/>
      </c>
    </row>
    <row r="52" spans="22:23" x14ac:dyDescent="0.15">
      <c r="V52" s="72">
        <v>2018</v>
      </c>
      <c r="W52" s="73" t="str">
        <f>""</f>
        <v/>
      </c>
    </row>
    <row r="53" spans="22:23" x14ac:dyDescent="0.15">
      <c r="V53" s="72">
        <v>2019</v>
      </c>
      <c r="W53" s="73" t="str">
        <f>""</f>
        <v/>
      </c>
    </row>
    <row r="54" spans="22:23" x14ac:dyDescent="0.15">
      <c r="V54" s="72">
        <v>2020</v>
      </c>
      <c r="W54" s="73">
        <v>29</v>
      </c>
    </row>
    <row r="55" spans="22:23" x14ac:dyDescent="0.15">
      <c r="V55" s="72">
        <v>2021</v>
      </c>
      <c r="W55" s="73" t="str">
        <f>""</f>
        <v/>
      </c>
    </row>
    <row r="56" spans="22:23" x14ac:dyDescent="0.15">
      <c r="V56" s="72">
        <v>2022</v>
      </c>
      <c r="W56" s="73" t="str">
        <f>""</f>
        <v/>
      </c>
    </row>
    <row r="57" spans="22:23" x14ac:dyDescent="0.15">
      <c r="V57" s="72">
        <v>2023</v>
      </c>
      <c r="W57" s="73" t="str">
        <f>""</f>
        <v/>
      </c>
    </row>
    <row r="58" spans="22:23" x14ac:dyDescent="0.15">
      <c r="V58" s="72">
        <v>2024</v>
      </c>
      <c r="W58" s="73">
        <v>29</v>
      </c>
    </row>
    <row r="59" spans="22:23" x14ac:dyDescent="0.15">
      <c r="V59" s="72">
        <v>2025</v>
      </c>
      <c r="W59" s="73" t="str">
        <f>""</f>
        <v/>
      </c>
    </row>
    <row r="60" spans="22:23" x14ac:dyDescent="0.15">
      <c r="V60" s="72">
        <v>2026</v>
      </c>
      <c r="W60" s="73" t="str">
        <f>""</f>
        <v/>
      </c>
    </row>
    <row r="61" spans="22:23" x14ac:dyDescent="0.15">
      <c r="V61" s="72">
        <v>2027</v>
      </c>
      <c r="W61" s="73" t="str">
        <f>""</f>
        <v/>
      </c>
    </row>
    <row r="62" spans="22:23" ht="14.25" thickBot="1" x14ac:dyDescent="0.2">
      <c r="V62" s="74">
        <v>2028</v>
      </c>
      <c r="W62" s="75">
        <v>29</v>
      </c>
    </row>
    <row r="63" spans="22:23" x14ac:dyDescent="0.15">
      <c r="V63" s="10"/>
    </row>
    <row r="64" spans="22:23" x14ac:dyDescent="0.15">
      <c r="V64" s="10"/>
    </row>
    <row r="65" spans="22:22" x14ac:dyDescent="0.15">
      <c r="V65" s="10"/>
    </row>
    <row r="66" spans="22:22" x14ac:dyDescent="0.15">
      <c r="V66" s="10"/>
    </row>
    <row r="67" spans="22:22" x14ac:dyDescent="0.15">
      <c r="V67" s="10"/>
    </row>
  </sheetData>
  <mergeCells count="6">
    <mergeCell ref="A4:C4"/>
    <mergeCell ref="A1:O1"/>
    <mergeCell ref="M4:O4"/>
    <mergeCell ref="E40:F40"/>
    <mergeCell ref="I4:K4"/>
    <mergeCell ref="H7:O7"/>
  </mergeCells>
  <phoneticPr fontId="16"/>
  <conditionalFormatting sqref="A9:J39">
    <cfRule type="expression" dxfId="43" priority="6" stopIfTrue="1">
      <formula>$C9=1</formula>
    </cfRule>
  </conditionalFormatting>
  <conditionalFormatting sqref="L9:L39">
    <cfRule type="expression" dxfId="42" priority="5" stopIfTrue="1">
      <formula>$C9=2</formula>
    </cfRule>
  </conditionalFormatting>
  <conditionalFormatting sqref="F9:F39">
    <cfRule type="expression" dxfId="41" priority="3" stopIfTrue="1">
      <formula>$F9&lt;TIME(1,0,0)</formula>
    </cfRule>
    <cfRule type="expression" dxfId="40" priority="4" stopIfTrue="1">
      <formula>$F9&gt;TIME(1,0,0)</formula>
    </cfRule>
  </conditionalFormatting>
  <conditionalFormatting sqref="M9:N39">
    <cfRule type="expression" dxfId="39" priority="1" stopIfTrue="1">
      <formula>$C9=3</formula>
    </cfRule>
  </conditionalFormatting>
  <printOptions horizontalCentered="1"/>
  <pageMargins left="0.51181102362204722" right="0.31496062992125984" top="0.74803149606299213" bottom="0.27559055118110237" header="0.39370078740157483" footer="0.59055118110236227"/>
  <pageSetup paperSize="9"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opLeftCell="A28" zoomScaleNormal="100" workbookViewId="0">
      <selection activeCell="A2" sqref="A2"/>
    </sheetView>
  </sheetViews>
  <sheetFormatPr defaultRowHeight="13.5" x14ac:dyDescent="0.15"/>
  <cols>
    <col min="1" max="1" width="5.25" style="1" customWidth="1"/>
    <col min="2" max="3" width="4.25" style="1" customWidth="1"/>
    <col min="4" max="4" width="8.625" style="17" customWidth="1"/>
    <col min="5" max="5" width="8.625" customWidth="1"/>
    <col min="6" max="6" width="9.125" style="5" customWidth="1"/>
    <col min="7" max="8" width="10.125" customWidth="1"/>
    <col min="9" max="10" width="9.625" customWidth="1"/>
    <col min="11" max="11" width="1.375" customWidth="1"/>
    <col min="12" max="12" width="9.25" bestFit="1" customWidth="1"/>
    <col min="13" max="13" width="10.125" bestFit="1" customWidth="1"/>
    <col min="14" max="14" width="12.625" customWidth="1"/>
    <col min="15" max="15" width="12.625" style="8" customWidth="1"/>
  </cols>
  <sheetData>
    <row r="1" spans="1:17" ht="27" customHeight="1" x14ac:dyDescent="0.15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Q1" t="s">
        <v>30</v>
      </c>
    </row>
    <row r="2" spans="1:17" ht="15.75" customHeight="1" x14ac:dyDescent="0.15">
      <c r="A2" s="146" t="s">
        <v>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47"/>
      <c r="N2" s="147"/>
      <c r="O2" s="148" t="s">
        <v>28</v>
      </c>
    </row>
    <row r="3" spans="1:17" ht="12.75" customHeight="1" thickBot="1" x14ac:dyDescent="0.2">
      <c r="A3" s="3"/>
      <c r="B3" s="3"/>
      <c r="C3" s="3"/>
      <c r="D3" s="12"/>
      <c r="E3" s="3"/>
      <c r="F3" s="4"/>
      <c r="G3" s="3"/>
      <c r="H3" s="3"/>
      <c r="I3" s="3"/>
      <c r="J3" s="3"/>
      <c r="K3" s="3"/>
      <c r="L3" s="3"/>
      <c r="M3" s="3"/>
      <c r="N3" s="3"/>
    </row>
    <row r="4" spans="1:17" ht="30" customHeight="1" thickBot="1" x14ac:dyDescent="0.2">
      <c r="A4" s="193">
        <v>2011</v>
      </c>
      <c r="B4" s="194"/>
      <c r="C4" s="195"/>
      <c r="D4" s="13" t="s">
        <v>3</v>
      </c>
      <c r="E4" s="14">
        <v>4</v>
      </c>
      <c r="F4" s="13" t="s">
        <v>4</v>
      </c>
      <c r="G4" s="13"/>
      <c r="H4" s="15" t="s">
        <v>5</v>
      </c>
      <c r="I4" s="196" t="s">
        <v>23</v>
      </c>
      <c r="J4" s="197"/>
      <c r="K4" s="198"/>
      <c r="L4" s="16" t="s">
        <v>6</v>
      </c>
      <c r="M4" s="199" t="s">
        <v>55</v>
      </c>
      <c r="N4" s="200"/>
      <c r="O4" s="201"/>
    </row>
    <row r="5" spans="1:17" ht="12.75" customHeight="1" x14ac:dyDescent="0.15">
      <c r="A5" s="22"/>
      <c r="B5" s="22"/>
      <c r="C5" s="117" t="s">
        <v>68</v>
      </c>
      <c r="D5" s="23"/>
      <c r="E5" s="24"/>
      <c r="F5" s="23"/>
      <c r="G5" s="23"/>
      <c r="H5" s="25"/>
      <c r="I5" s="26"/>
      <c r="J5" s="26"/>
      <c r="K5" s="26"/>
      <c r="L5" s="27"/>
      <c r="M5" s="28"/>
      <c r="N5" s="28"/>
      <c r="O5" s="9"/>
    </row>
    <row r="6" spans="1:17" s="10" customFormat="1" ht="12.75" customHeight="1" x14ac:dyDescent="0.15">
      <c r="A6" s="22"/>
      <c r="B6" s="22"/>
      <c r="C6" s="118" t="s">
        <v>69</v>
      </c>
      <c r="D6" s="23"/>
      <c r="E6" s="24"/>
      <c r="F6" s="23"/>
      <c r="G6" s="121" t="s">
        <v>20</v>
      </c>
      <c r="H6" s="25"/>
      <c r="I6" s="26"/>
      <c r="J6" s="26"/>
      <c r="K6" s="26"/>
      <c r="L6" s="27"/>
      <c r="M6" s="28"/>
      <c r="N6" s="28"/>
      <c r="O6" s="9"/>
    </row>
    <row r="7" spans="1:17" x14ac:dyDescent="0.15">
      <c r="C7" s="117" t="s">
        <v>70</v>
      </c>
      <c r="F7" s="38"/>
      <c r="G7" s="37">
        <v>0.33333333333333331</v>
      </c>
      <c r="H7" s="191" t="s">
        <v>15</v>
      </c>
      <c r="I7" s="192"/>
      <c r="J7" s="192"/>
      <c r="K7" s="192"/>
      <c r="L7" s="192"/>
      <c r="M7" s="192"/>
      <c r="N7" s="192"/>
      <c r="O7" s="192"/>
    </row>
    <row r="8" spans="1:17" ht="44.25" customHeight="1" thickBot="1" x14ac:dyDescent="0.2">
      <c r="A8" s="64" t="s">
        <v>0</v>
      </c>
      <c r="B8" s="64" t="s">
        <v>1</v>
      </c>
      <c r="C8" s="57" t="s">
        <v>19</v>
      </c>
      <c r="D8" s="58" t="s">
        <v>17</v>
      </c>
      <c r="E8" s="58" t="s">
        <v>18</v>
      </c>
      <c r="F8" s="69" t="s">
        <v>31</v>
      </c>
      <c r="G8" s="63" t="s">
        <v>2</v>
      </c>
      <c r="H8" s="68" t="s">
        <v>64</v>
      </c>
      <c r="I8" s="34" t="s">
        <v>65</v>
      </c>
      <c r="J8" s="34" t="s">
        <v>12</v>
      </c>
      <c r="K8" s="35"/>
      <c r="L8" s="34" t="s">
        <v>34</v>
      </c>
      <c r="M8" s="34" t="s">
        <v>35</v>
      </c>
      <c r="N8" s="36" t="s">
        <v>13</v>
      </c>
      <c r="O8" s="46" t="s">
        <v>14</v>
      </c>
    </row>
    <row r="9" spans="1:17" s="10" customFormat="1" ht="24.95" customHeight="1" thickTop="1" x14ac:dyDescent="0.15">
      <c r="A9" s="30">
        <v>1</v>
      </c>
      <c r="B9" s="55" t="str">
        <f>TEXT(DATE($A$4,$E$4,$A9),"aaa")</f>
        <v>金</v>
      </c>
      <c r="C9" s="125"/>
      <c r="D9" s="126"/>
      <c r="E9" s="127"/>
      <c r="F9" s="128">
        <f>IF(D9&gt;0,TIME(1,0,0),0)</f>
        <v>0</v>
      </c>
      <c r="G9" s="56">
        <f>IF((E9-D9-F9)&lt;0,"",E9-D9-F9)</f>
        <v>0</v>
      </c>
      <c r="H9" s="18" t="str">
        <f t="shared" ref="H9:H34" si="0">IF(G9=TIME(0,0,0),"",IF(C9&gt;=2,G9-G$7*(L9+M9),G9-G$7))</f>
        <v/>
      </c>
      <c r="I9" s="18" t="str">
        <f>IF(E9&gt;TIME(22,0,0),E9-TIME(22,0,0),"")</f>
        <v/>
      </c>
      <c r="J9" s="18" t="str">
        <f>IF(C9=1,IF(G9=0,"",G9),"")</f>
        <v/>
      </c>
      <c r="K9" s="7"/>
      <c r="L9" s="32"/>
      <c r="M9" s="32"/>
      <c r="N9" s="33"/>
      <c r="O9" s="66"/>
    </row>
    <row r="10" spans="1:17" s="10" customFormat="1" ht="24.95" customHeight="1" x14ac:dyDescent="0.15">
      <c r="A10" s="30">
        <v>2</v>
      </c>
      <c r="B10" s="55" t="str">
        <f>TEXT(DATE($A$4,$E$4,$A10),"aaa")</f>
        <v>土</v>
      </c>
      <c r="C10" s="129"/>
      <c r="D10" s="18"/>
      <c r="E10" s="82"/>
      <c r="F10" s="130">
        <f>IF(D10&gt;0,TIME(1,0,0),0)</f>
        <v>0</v>
      </c>
      <c r="G10" s="56">
        <f t="shared" ref="G10:G39" si="1">IF((E10-D10-F10)&lt;0,0,E10-D10-F10)</f>
        <v>0</v>
      </c>
      <c r="H10" s="18" t="str">
        <f t="shared" si="0"/>
        <v/>
      </c>
      <c r="I10" s="18" t="str">
        <f t="shared" ref="I10:I39" si="2">IF(E10&gt;TIME(22,0,0),E10-TIME(22,0,0),"")</f>
        <v/>
      </c>
      <c r="J10" s="18" t="str">
        <f t="shared" ref="J10:J39" si="3">IF(C10=1,IF(G10=0,"",G10),"")</f>
        <v/>
      </c>
      <c r="K10" s="31"/>
      <c r="L10" s="32"/>
      <c r="M10" s="32"/>
      <c r="N10" s="33"/>
      <c r="O10" s="66"/>
    </row>
    <row r="11" spans="1:17" s="10" customFormat="1" ht="24.95" customHeight="1" x14ac:dyDescent="0.15">
      <c r="A11" s="30">
        <v>3</v>
      </c>
      <c r="B11" s="55" t="str">
        <f t="shared" ref="B11:B36" si="4">TEXT(DATE($A$4,$E$4,$A11),"aaa")</f>
        <v>日</v>
      </c>
      <c r="C11" s="129"/>
      <c r="D11" s="18"/>
      <c r="E11" s="82"/>
      <c r="F11" s="130">
        <f t="shared" ref="F11:F39" si="5">IF(D11&gt;0,TIME(1,0,0),0)</f>
        <v>0</v>
      </c>
      <c r="G11" s="56">
        <f t="shared" si="1"/>
        <v>0</v>
      </c>
      <c r="H11" s="18" t="str">
        <f t="shared" si="0"/>
        <v/>
      </c>
      <c r="I11" s="18" t="str">
        <f t="shared" si="2"/>
        <v/>
      </c>
      <c r="J11" s="18" t="str">
        <f t="shared" si="3"/>
        <v/>
      </c>
      <c r="K11" s="7"/>
      <c r="L11" s="32"/>
      <c r="M11" s="32"/>
      <c r="N11" s="33"/>
      <c r="O11" s="66"/>
    </row>
    <row r="12" spans="1:17" s="10" customFormat="1" ht="24.95" customHeight="1" x14ac:dyDescent="0.15">
      <c r="A12" s="30">
        <v>4</v>
      </c>
      <c r="B12" s="55" t="str">
        <f t="shared" si="4"/>
        <v>月</v>
      </c>
      <c r="C12" s="129"/>
      <c r="D12" s="18"/>
      <c r="E12" s="82"/>
      <c r="F12" s="130">
        <f t="shared" si="5"/>
        <v>0</v>
      </c>
      <c r="G12" s="56">
        <f t="shared" si="1"/>
        <v>0</v>
      </c>
      <c r="H12" s="18" t="str">
        <f t="shared" si="0"/>
        <v/>
      </c>
      <c r="I12" s="18" t="str">
        <f t="shared" si="2"/>
        <v/>
      </c>
      <c r="J12" s="18" t="str">
        <f t="shared" si="3"/>
        <v/>
      </c>
      <c r="K12" s="7"/>
      <c r="L12" s="32"/>
      <c r="M12" s="32"/>
      <c r="N12" s="33"/>
      <c r="O12" s="66"/>
    </row>
    <row r="13" spans="1:17" s="10" customFormat="1" ht="24.95" customHeight="1" x14ac:dyDescent="0.15">
      <c r="A13" s="30">
        <v>5</v>
      </c>
      <c r="B13" s="55" t="str">
        <f t="shared" si="4"/>
        <v>火</v>
      </c>
      <c r="C13" s="129"/>
      <c r="D13" s="18"/>
      <c r="E13" s="82"/>
      <c r="F13" s="130">
        <f t="shared" si="5"/>
        <v>0</v>
      </c>
      <c r="G13" s="56">
        <f t="shared" si="1"/>
        <v>0</v>
      </c>
      <c r="H13" s="18" t="str">
        <f t="shared" si="0"/>
        <v/>
      </c>
      <c r="I13" s="18" t="str">
        <f t="shared" si="2"/>
        <v/>
      </c>
      <c r="J13" s="18" t="str">
        <f t="shared" si="3"/>
        <v/>
      </c>
      <c r="K13" s="7"/>
      <c r="L13" s="32"/>
      <c r="M13" s="32"/>
      <c r="N13" s="33"/>
      <c r="O13" s="66"/>
    </row>
    <row r="14" spans="1:17" s="10" customFormat="1" ht="24.95" customHeight="1" x14ac:dyDescent="0.15">
      <c r="A14" s="30">
        <v>6</v>
      </c>
      <c r="B14" s="55" t="str">
        <f t="shared" si="4"/>
        <v>水</v>
      </c>
      <c r="C14" s="129"/>
      <c r="D14" s="18"/>
      <c r="E14" s="82"/>
      <c r="F14" s="130">
        <f t="shared" si="5"/>
        <v>0</v>
      </c>
      <c r="G14" s="56">
        <f t="shared" si="1"/>
        <v>0</v>
      </c>
      <c r="H14" s="18" t="str">
        <f t="shared" si="0"/>
        <v/>
      </c>
      <c r="I14" s="18" t="str">
        <f t="shared" si="2"/>
        <v/>
      </c>
      <c r="J14" s="18" t="str">
        <f t="shared" si="3"/>
        <v/>
      </c>
      <c r="K14" s="7"/>
      <c r="L14" s="32"/>
      <c r="M14" s="32"/>
      <c r="N14" s="33"/>
      <c r="O14" s="66"/>
    </row>
    <row r="15" spans="1:17" s="10" customFormat="1" ht="24.95" customHeight="1" x14ac:dyDescent="0.15">
      <c r="A15" s="30">
        <v>7</v>
      </c>
      <c r="B15" s="55" t="str">
        <f t="shared" si="4"/>
        <v>木</v>
      </c>
      <c r="C15" s="129"/>
      <c r="D15" s="18"/>
      <c r="E15" s="82"/>
      <c r="F15" s="130">
        <f t="shared" si="5"/>
        <v>0</v>
      </c>
      <c r="G15" s="56">
        <f t="shared" si="1"/>
        <v>0</v>
      </c>
      <c r="H15" s="18" t="str">
        <f t="shared" si="0"/>
        <v/>
      </c>
      <c r="I15" s="18" t="str">
        <f t="shared" si="2"/>
        <v/>
      </c>
      <c r="J15" s="18" t="str">
        <f t="shared" si="3"/>
        <v/>
      </c>
      <c r="K15" s="7"/>
      <c r="L15" s="32"/>
      <c r="M15" s="32"/>
      <c r="N15" s="33"/>
      <c r="O15" s="66"/>
    </row>
    <row r="16" spans="1:17" s="10" customFormat="1" ht="24.95" customHeight="1" x14ac:dyDescent="0.15">
      <c r="A16" s="30">
        <v>8</v>
      </c>
      <c r="B16" s="55" t="str">
        <f t="shared" si="4"/>
        <v>金</v>
      </c>
      <c r="C16" s="129"/>
      <c r="D16" s="18"/>
      <c r="E16" s="82"/>
      <c r="F16" s="130">
        <f t="shared" si="5"/>
        <v>0</v>
      </c>
      <c r="G16" s="56">
        <f t="shared" si="1"/>
        <v>0</v>
      </c>
      <c r="H16" s="18" t="str">
        <f t="shared" si="0"/>
        <v/>
      </c>
      <c r="I16" s="18" t="str">
        <f t="shared" si="2"/>
        <v/>
      </c>
      <c r="J16" s="18" t="str">
        <f t="shared" si="3"/>
        <v/>
      </c>
      <c r="K16" s="7"/>
      <c r="L16" s="32"/>
      <c r="M16" s="32"/>
      <c r="N16" s="33"/>
      <c r="O16" s="66"/>
    </row>
    <row r="17" spans="1:16" s="10" customFormat="1" ht="24.95" customHeight="1" x14ac:dyDescent="0.15">
      <c r="A17" s="30">
        <v>9</v>
      </c>
      <c r="B17" s="55" t="str">
        <f t="shared" si="4"/>
        <v>土</v>
      </c>
      <c r="C17" s="129"/>
      <c r="D17" s="18"/>
      <c r="E17" s="82"/>
      <c r="F17" s="130">
        <f t="shared" si="5"/>
        <v>0</v>
      </c>
      <c r="G17" s="56">
        <f t="shared" si="1"/>
        <v>0</v>
      </c>
      <c r="H17" s="18" t="str">
        <f t="shared" si="0"/>
        <v/>
      </c>
      <c r="I17" s="18" t="str">
        <f t="shared" si="2"/>
        <v/>
      </c>
      <c r="J17" s="18" t="str">
        <f t="shared" si="3"/>
        <v/>
      </c>
      <c r="K17" s="18"/>
      <c r="L17" s="32"/>
      <c r="M17" s="32"/>
      <c r="N17" s="33"/>
      <c r="O17" s="66"/>
    </row>
    <row r="18" spans="1:16" s="10" customFormat="1" ht="24.95" customHeight="1" x14ac:dyDescent="0.15">
      <c r="A18" s="30">
        <v>10</v>
      </c>
      <c r="B18" s="55" t="str">
        <f t="shared" si="4"/>
        <v>日</v>
      </c>
      <c r="C18" s="129"/>
      <c r="D18" s="18"/>
      <c r="E18" s="82"/>
      <c r="F18" s="130">
        <f t="shared" si="5"/>
        <v>0</v>
      </c>
      <c r="G18" s="56">
        <f t="shared" si="1"/>
        <v>0</v>
      </c>
      <c r="H18" s="18" t="str">
        <f t="shared" si="0"/>
        <v/>
      </c>
      <c r="I18" s="18" t="str">
        <f t="shared" si="2"/>
        <v/>
      </c>
      <c r="J18" s="18" t="str">
        <f t="shared" si="3"/>
        <v/>
      </c>
      <c r="K18" s="7"/>
      <c r="L18" s="32"/>
      <c r="M18" s="32"/>
      <c r="N18" s="33"/>
      <c r="O18" s="66"/>
      <c r="P18" s="11"/>
    </row>
    <row r="19" spans="1:16" s="10" customFormat="1" ht="24.95" customHeight="1" x14ac:dyDescent="0.15">
      <c r="A19" s="30">
        <v>11</v>
      </c>
      <c r="B19" s="55" t="str">
        <f t="shared" si="4"/>
        <v>月</v>
      </c>
      <c r="C19" s="129"/>
      <c r="D19" s="18"/>
      <c r="E19" s="82"/>
      <c r="F19" s="130">
        <f t="shared" si="5"/>
        <v>0</v>
      </c>
      <c r="G19" s="56">
        <f t="shared" si="1"/>
        <v>0</v>
      </c>
      <c r="H19" s="18" t="str">
        <f t="shared" si="0"/>
        <v/>
      </c>
      <c r="I19" s="18" t="str">
        <f t="shared" si="2"/>
        <v/>
      </c>
      <c r="J19" s="18" t="str">
        <f t="shared" si="3"/>
        <v/>
      </c>
      <c r="K19" s="7"/>
      <c r="L19" s="32"/>
      <c r="M19" s="32"/>
      <c r="N19" s="33"/>
      <c r="O19" s="66"/>
    </row>
    <row r="20" spans="1:16" s="10" customFormat="1" ht="24.95" customHeight="1" x14ac:dyDescent="0.15">
      <c r="A20" s="30">
        <v>12</v>
      </c>
      <c r="B20" s="55" t="str">
        <f t="shared" si="4"/>
        <v>火</v>
      </c>
      <c r="C20" s="129"/>
      <c r="D20" s="18"/>
      <c r="E20" s="82"/>
      <c r="F20" s="130">
        <f t="shared" si="5"/>
        <v>0</v>
      </c>
      <c r="G20" s="56">
        <f t="shared" si="1"/>
        <v>0</v>
      </c>
      <c r="H20" s="18" t="str">
        <f t="shared" si="0"/>
        <v/>
      </c>
      <c r="I20" s="18" t="str">
        <f t="shared" si="2"/>
        <v/>
      </c>
      <c r="J20" s="18" t="str">
        <f t="shared" si="3"/>
        <v/>
      </c>
      <c r="K20" s="7"/>
      <c r="L20" s="32"/>
      <c r="M20" s="32"/>
      <c r="N20" s="33"/>
      <c r="O20" s="66"/>
    </row>
    <row r="21" spans="1:16" s="10" customFormat="1" ht="24.95" customHeight="1" x14ac:dyDescent="0.15">
      <c r="A21" s="30">
        <v>13</v>
      </c>
      <c r="B21" s="55" t="str">
        <f t="shared" si="4"/>
        <v>水</v>
      </c>
      <c r="C21" s="129"/>
      <c r="D21" s="18"/>
      <c r="E21" s="82"/>
      <c r="F21" s="130">
        <f t="shared" si="5"/>
        <v>0</v>
      </c>
      <c r="G21" s="56">
        <f t="shared" si="1"/>
        <v>0</v>
      </c>
      <c r="H21" s="18" t="str">
        <f t="shared" si="0"/>
        <v/>
      </c>
      <c r="I21" s="18" t="str">
        <f t="shared" si="2"/>
        <v/>
      </c>
      <c r="J21" s="18" t="str">
        <f t="shared" si="3"/>
        <v/>
      </c>
      <c r="K21" s="7"/>
      <c r="L21" s="32"/>
      <c r="M21" s="32"/>
      <c r="N21" s="33"/>
      <c r="O21" s="66"/>
    </row>
    <row r="22" spans="1:16" s="10" customFormat="1" ht="24.95" customHeight="1" x14ac:dyDescent="0.15">
      <c r="A22" s="30">
        <v>14</v>
      </c>
      <c r="B22" s="55" t="str">
        <f t="shared" si="4"/>
        <v>木</v>
      </c>
      <c r="C22" s="129"/>
      <c r="D22" s="18"/>
      <c r="E22" s="82"/>
      <c r="F22" s="130">
        <f t="shared" si="5"/>
        <v>0</v>
      </c>
      <c r="G22" s="56">
        <f t="shared" si="1"/>
        <v>0</v>
      </c>
      <c r="H22" s="18" t="str">
        <f t="shared" si="0"/>
        <v/>
      </c>
      <c r="I22" s="18" t="str">
        <f t="shared" si="2"/>
        <v/>
      </c>
      <c r="J22" s="18" t="str">
        <f t="shared" si="3"/>
        <v/>
      </c>
      <c r="K22" s="7"/>
      <c r="L22" s="32"/>
      <c r="M22" s="32"/>
      <c r="N22" s="33"/>
      <c r="O22" s="66"/>
    </row>
    <row r="23" spans="1:16" s="10" customFormat="1" ht="24.95" customHeight="1" x14ac:dyDescent="0.15">
      <c r="A23" s="30">
        <v>15</v>
      </c>
      <c r="B23" s="55" t="str">
        <f t="shared" si="4"/>
        <v>金</v>
      </c>
      <c r="C23" s="129"/>
      <c r="D23" s="18"/>
      <c r="E23" s="82"/>
      <c r="F23" s="130">
        <f t="shared" si="5"/>
        <v>0</v>
      </c>
      <c r="G23" s="56">
        <f t="shared" si="1"/>
        <v>0</v>
      </c>
      <c r="H23" s="18" t="str">
        <f t="shared" si="0"/>
        <v/>
      </c>
      <c r="I23" s="18" t="str">
        <f t="shared" si="2"/>
        <v/>
      </c>
      <c r="J23" s="18" t="str">
        <f t="shared" si="3"/>
        <v/>
      </c>
      <c r="K23" s="7"/>
      <c r="L23" s="32"/>
      <c r="M23" s="32"/>
      <c r="N23" s="33"/>
      <c r="O23" s="66"/>
    </row>
    <row r="24" spans="1:16" s="10" customFormat="1" ht="24.95" customHeight="1" x14ac:dyDescent="0.15">
      <c r="A24" s="30">
        <v>16</v>
      </c>
      <c r="B24" s="55" t="str">
        <f t="shared" si="4"/>
        <v>土</v>
      </c>
      <c r="C24" s="129"/>
      <c r="D24" s="18"/>
      <c r="E24" s="82"/>
      <c r="F24" s="130">
        <f t="shared" si="5"/>
        <v>0</v>
      </c>
      <c r="G24" s="56">
        <f t="shared" si="1"/>
        <v>0</v>
      </c>
      <c r="H24" s="18" t="str">
        <f t="shared" si="0"/>
        <v/>
      </c>
      <c r="I24" s="18" t="str">
        <f t="shared" si="2"/>
        <v/>
      </c>
      <c r="J24" s="18" t="str">
        <f t="shared" si="3"/>
        <v/>
      </c>
      <c r="K24" s="7"/>
      <c r="L24" s="32"/>
      <c r="M24" s="32"/>
      <c r="N24" s="33"/>
      <c r="O24" s="66"/>
    </row>
    <row r="25" spans="1:16" s="10" customFormat="1" ht="24.95" customHeight="1" x14ac:dyDescent="0.15">
      <c r="A25" s="30">
        <v>17</v>
      </c>
      <c r="B25" s="55" t="str">
        <f t="shared" si="4"/>
        <v>日</v>
      </c>
      <c r="C25" s="129"/>
      <c r="D25" s="18"/>
      <c r="E25" s="82"/>
      <c r="F25" s="130">
        <f t="shared" si="5"/>
        <v>0</v>
      </c>
      <c r="G25" s="56">
        <f t="shared" si="1"/>
        <v>0</v>
      </c>
      <c r="H25" s="18" t="str">
        <f t="shared" si="0"/>
        <v/>
      </c>
      <c r="I25" s="18" t="str">
        <f t="shared" si="2"/>
        <v/>
      </c>
      <c r="J25" s="18" t="str">
        <f t="shared" si="3"/>
        <v/>
      </c>
      <c r="K25" s="7"/>
      <c r="L25" s="32"/>
      <c r="M25" s="32"/>
      <c r="N25" s="33"/>
      <c r="O25" s="66"/>
    </row>
    <row r="26" spans="1:16" s="10" customFormat="1" ht="24.95" customHeight="1" x14ac:dyDescent="0.15">
      <c r="A26" s="30">
        <v>18</v>
      </c>
      <c r="B26" s="55" t="str">
        <f t="shared" si="4"/>
        <v>月</v>
      </c>
      <c r="C26" s="129"/>
      <c r="D26" s="18"/>
      <c r="E26" s="82"/>
      <c r="F26" s="130">
        <f t="shared" si="5"/>
        <v>0</v>
      </c>
      <c r="G26" s="56">
        <f t="shared" si="1"/>
        <v>0</v>
      </c>
      <c r="H26" s="18" t="str">
        <f t="shared" si="0"/>
        <v/>
      </c>
      <c r="I26" s="18" t="str">
        <f t="shared" si="2"/>
        <v/>
      </c>
      <c r="J26" s="18" t="str">
        <f t="shared" si="3"/>
        <v/>
      </c>
      <c r="K26" s="7"/>
      <c r="L26" s="32"/>
      <c r="M26" s="32"/>
      <c r="N26" s="33"/>
      <c r="O26" s="66"/>
    </row>
    <row r="27" spans="1:16" s="10" customFormat="1" ht="24.95" customHeight="1" x14ac:dyDescent="0.15">
      <c r="A27" s="30">
        <v>19</v>
      </c>
      <c r="B27" s="55" t="str">
        <f t="shared" si="4"/>
        <v>火</v>
      </c>
      <c r="C27" s="129"/>
      <c r="D27" s="18"/>
      <c r="E27" s="82"/>
      <c r="F27" s="130">
        <f t="shared" si="5"/>
        <v>0</v>
      </c>
      <c r="G27" s="56">
        <f t="shared" si="1"/>
        <v>0</v>
      </c>
      <c r="H27" s="18" t="str">
        <f t="shared" si="0"/>
        <v/>
      </c>
      <c r="I27" s="18" t="str">
        <f t="shared" si="2"/>
        <v/>
      </c>
      <c r="J27" s="18" t="str">
        <f t="shared" si="3"/>
        <v/>
      </c>
      <c r="K27" s="7"/>
      <c r="L27" s="32"/>
      <c r="M27" s="32"/>
      <c r="N27" s="33"/>
      <c r="O27" s="66"/>
    </row>
    <row r="28" spans="1:16" s="10" customFormat="1" ht="24.95" customHeight="1" x14ac:dyDescent="0.15">
      <c r="A28" s="30">
        <v>20</v>
      </c>
      <c r="B28" s="55" t="str">
        <f t="shared" si="4"/>
        <v>水</v>
      </c>
      <c r="C28" s="129"/>
      <c r="D28" s="18"/>
      <c r="E28" s="82"/>
      <c r="F28" s="130">
        <f t="shared" si="5"/>
        <v>0</v>
      </c>
      <c r="G28" s="56">
        <f t="shared" si="1"/>
        <v>0</v>
      </c>
      <c r="H28" s="18" t="str">
        <f t="shared" si="0"/>
        <v/>
      </c>
      <c r="I28" s="18" t="str">
        <f t="shared" si="2"/>
        <v/>
      </c>
      <c r="J28" s="18" t="str">
        <f t="shared" si="3"/>
        <v/>
      </c>
      <c r="K28" s="7"/>
      <c r="L28" s="32"/>
      <c r="M28" s="32"/>
      <c r="N28" s="33"/>
      <c r="O28" s="66"/>
    </row>
    <row r="29" spans="1:16" s="10" customFormat="1" ht="24.95" customHeight="1" x14ac:dyDescent="0.15">
      <c r="A29" s="30">
        <v>21</v>
      </c>
      <c r="B29" s="55" t="str">
        <f t="shared" si="4"/>
        <v>木</v>
      </c>
      <c r="C29" s="129"/>
      <c r="D29" s="18"/>
      <c r="E29" s="82"/>
      <c r="F29" s="130">
        <f t="shared" si="5"/>
        <v>0</v>
      </c>
      <c r="G29" s="56">
        <f t="shared" si="1"/>
        <v>0</v>
      </c>
      <c r="H29" s="18" t="str">
        <f t="shared" si="0"/>
        <v/>
      </c>
      <c r="I29" s="18" t="str">
        <f t="shared" si="2"/>
        <v/>
      </c>
      <c r="J29" s="18" t="str">
        <f t="shared" si="3"/>
        <v/>
      </c>
      <c r="K29" s="7"/>
      <c r="L29" s="32"/>
      <c r="M29" s="32"/>
      <c r="N29" s="33"/>
      <c r="O29" s="66"/>
    </row>
    <row r="30" spans="1:16" s="10" customFormat="1" ht="24.95" customHeight="1" x14ac:dyDescent="0.15">
      <c r="A30" s="30">
        <v>22</v>
      </c>
      <c r="B30" s="55" t="str">
        <f t="shared" si="4"/>
        <v>金</v>
      </c>
      <c r="C30" s="129"/>
      <c r="D30" s="18"/>
      <c r="E30" s="82"/>
      <c r="F30" s="130">
        <f t="shared" si="5"/>
        <v>0</v>
      </c>
      <c r="G30" s="56">
        <f t="shared" si="1"/>
        <v>0</v>
      </c>
      <c r="H30" s="18" t="str">
        <f t="shared" si="0"/>
        <v/>
      </c>
      <c r="I30" s="18" t="str">
        <f t="shared" si="2"/>
        <v/>
      </c>
      <c r="J30" s="18" t="str">
        <f t="shared" si="3"/>
        <v/>
      </c>
      <c r="K30" s="7"/>
      <c r="L30" s="32"/>
      <c r="M30" s="32"/>
      <c r="N30" s="33"/>
      <c r="O30" s="66"/>
    </row>
    <row r="31" spans="1:16" s="10" customFormat="1" ht="24.95" customHeight="1" x14ac:dyDescent="0.15">
      <c r="A31" s="30">
        <v>23</v>
      </c>
      <c r="B31" s="55" t="str">
        <f t="shared" si="4"/>
        <v>土</v>
      </c>
      <c r="C31" s="129"/>
      <c r="D31" s="18"/>
      <c r="E31" s="82"/>
      <c r="F31" s="130">
        <f t="shared" si="5"/>
        <v>0</v>
      </c>
      <c r="G31" s="56">
        <f t="shared" si="1"/>
        <v>0</v>
      </c>
      <c r="H31" s="18" t="str">
        <f t="shared" si="0"/>
        <v/>
      </c>
      <c r="I31" s="18" t="str">
        <f t="shared" si="2"/>
        <v/>
      </c>
      <c r="J31" s="18" t="str">
        <f t="shared" si="3"/>
        <v/>
      </c>
      <c r="K31" s="7"/>
      <c r="L31" s="32"/>
      <c r="M31" s="32"/>
      <c r="N31" s="33"/>
      <c r="O31" s="66"/>
    </row>
    <row r="32" spans="1:16" s="10" customFormat="1" ht="24.95" customHeight="1" x14ac:dyDescent="0.15">
      <c r="A32" s="30">
        <v>24</v>
      </c>
      <c r="B32" s="55" t="str">
        <f t="shared" si="4"/>
        <v>日</v>
      </c>
      <c r="C32" s="129"/>
      <c r="D32" s="18"/>
      <c r="E32" s="82"/>
      <c r="F32" s="130">
        <f t="shared" si="5"/>
        <v>0</v>
      </c>
      <c r="G32" s="56">
        <f t="shared" si="1"/>
        <v>0</v>
      </c>
      <c r="H32" s="18" t="str">
        <f t="shared" si="0"/>
        <v/>
      </c>
      <c r="I32" s="18" t="str">
        <f t="shared" si="2"/>
        <v/>
      </c>
      <c r="J32" s="18" t="str">
        <f t="shared" si="3"/>
        <v/>
      </c>
      <c r="K32" s="7"/>
      <c r="L32" s="32"/>
      <c r="M32" s="32"/>
      <c r="N32" s="33"/>
      <c r="O32" s="66"/>
    </row>
    <row r="33" spans="1:23" s="10" customFormat="1" ht="24.95" customHeight="1" x14ac:dyDescent="0.15">
      <c r="A33" s="30">
        <v>25</v>
      </c>
      <c r="B33" s="55" t="str">
        <f t="shared" si="4"/>
        <v>月</v>
      </c>
      <c r="C33" s="129"/>
      <c r="D33" s="18"/>
      <c r="E33" s="82"/>
      <c r="F33" s="130">
        <f t="shared" si="5"/>
        <v>0</v>
      </c>
      <c r="G33" s="56">
        <f t="shared" si="1"/>
        <v>0</v>
      </c>
      <c r="H33" s="18" t="str">
        <f t="shared" si="0"/>
        <v/>
      </c>
      <c r="I33" s="18" t="str">
        <f t="shared" si="2"/>
        <v/>
      </c>
      <c r="J33" s="18" t="str">
        <f t="shared" si="3"/>
        <v/>
      </c>
      <c r="K33" s="7"/>
      <c r="L33" s="32"/>
      <c r="M33" s="32"/>
      <c r="N33" s="33"/>
      <c r="O33" s="66"/>
    </row>
    <row r="34" spans="1:23" s="10" customFormat="1" ht="24.95" customHeight="1" x14ac:dyDescent="0.15">
      <c r="A34" s="30">
        <v>26</v>
      </c>
      <c r="B34" s="55" t="str">
        <f t="shared" si="4"/>
        <v>火</v>
      </c>
      <c r="C34" s="129"/>
      <c r="D34" s="18"/>
      <c r="E34" s="82"/>
      <c r="F34" s="130">
        <f t="shared" si="5"/>
        <v>0</v>
      </c>
      <c r="G34" s="56">
        <f t="shared" si="1"/>
        <v>0</v>
      </c>
      <c r="H34" s="18" t="str">
        <f t="shared" si="0"/>
        <v/>
      </c>
      <c r="I34" s="18" t="str">
        <f t="shared" si="2"/>
        <v/>
      </c>
      <c r="J34" s="18" t="str">
        <f t="shared" si="3"/>
        <v/>
      </c>
      <c r="K34" s="7"/>
      <c r="L34" s="32"/>
      <c r="M34" s="32"/>
      <c r="N34" s="33"/>
      <c r="O34" s="66"/>
    </row>
    <row r="35" spans="1:23" s="10" customFormat="1" ht="24.95" customHeight="1" x14ac:dyDescent="0.15">
      <c r="A35" s="30">
        <v>27</v>
      </c>
      <c r="B35" s="55" t="str">
        <f t="shared" si="4"/>
        <v>水</v>
      </c>
      <c r="C35" s="129"/>
      <c r="D35" s="18"/>
      <c r="E35" s="82"/>
      <c r="F35" s="130">
        <f t="shared" si="5"/>
        <v>0</v>
      </c>
      <c r="G35" s="56">
        <f t="shared" si="1"/>
        <v>0</v>
      </c>
      <c r="H35" s="18" t="str">
        <f>IF(G35=TIME(0,0,0),"",IF(C35&gt;=2,G35-G$7*(L35+M35),G35-G$7))</f>
        <v/>
      </c>
      <c r="I35" s="18" t="str">
        <f t="shared" si="2"/>
        <v/>
      </c>
      <c r="J35" s="18" t="str">
        <f t="shared" si="3"/>
        <v/>
      </c>
      <c r="K35" s="7"/>
      <c r="L35" s="32"/>
      <c r="M35" s="32"/>
      <c r="N35" s="33"/>
      <c r="O35" s="66"/>
    </row>
    <row r="36" spans="1:23" s="10" customFormat="1" ht="24.95" customHeight="1" x14ac:dyDescent="0.15">
      <c r="A36" s="30">
        <v>28</v>
      </c>
      <c r="B36" s="55" t="str">
        <f t="shared" si="4"/>
        <v>木</v>
      </c>
      <c r="C36" s="129"/>
      <c r="D36" s="18"/>
      <c r="E36" s="82"/>
      <c r="F36" s="130">
        <f t="shared" si="5"/>
        <v>0</v>
      </c>
      <c r="G36" s="56">
        <f t="shared" si="1"/>
        <v>0</v>
      </c>
      <c r="H36" s="18" t="str">
        <f>IF(G36=TIME(0,0,0),"",IF(C36&gt;=2,G36-G$7*(L36+M36),G36-G$7))</f>
        <v/>
      </c>
      <c r="I36" s="18" t="str">
        <f t="shared" si="2"/>
        <v/>
      </c>
      <c r="J36" s="18" t="str">
        <f t="shared" si="3"/>
        <v/>
      </c>
      <c r="K36" s="7"/>
      <c r="L36" s="32"/>
      <c r="M36" s="32"/>
      <c r="N36" s="33"/>
      <c r="O36" s="66"/>
    </row>
    <row r="37" spans="1:23" s="10" customFormat="1" ht="24.95" customHeight="1" x14ac:dyDescent="0.15">
      <c r="A37" s="30">
        <f>IF(E4=2,VLOOKUP(A4,閏年,2,),29)</f>
        <v>29</v>
      </c>
      <c r="B37" s="55" t="str">
        <f>IF(E4=2,"",TEXT(DATE($A$4,$E$4,$A37),"aaa"))</f>
        <v>金</v>
      </c>
      <c r="C37" s="129"/>
      <c r="D37" s="18"/>
      <c r="E37" s="82"/>
      <c r="F37" s="130">
        <f t="shared" si="5"/>
        <v>0</v>
      </c>
      <c r="G37" s="56">
        <f t="shared" si="1"/>
        <v>0</v>
      </c>
      <c r="H37" s="18" t="str">
        <f>IF(G37=TIME(0,0,0),"",IF(C37&gt;=2,G37-G$7*(L37+M37),G37-G$7))</f>
        <v/>
      </c>
      <c r="I37" s="18" t="str">
        <f t="shared" si="2"/>
        <v/>
      </c>
      <c r="J37" s="18" t="str">
        <f t="shared" si="3"/>
        <v/>
      </c>
      <c r="K37" s="7"/>
      <c r="L37" s="32"/>
      <c r="M37" s="32"/>
      <c r="N37" s="33"/>
      <c r="O37" s="66"/>
    </row>
    <row r="38" spans="1:23" s="10" customFormat="1" ht="24.95" customHeight="1" x14ac:dyDescent="0.15">
      <c r="A38" s="30">
        <f>IF(E4=2,"",30)</f>
        <v>30</v>
      </c>
      <c r="B38" s="55" t="str">
        <f>IF(E4=2,"",TEXT(DATE($A$4,$E$4,$A38),"aaa"))</f>
        <v>土</v>
      </c>
      <c r="C38" s="129"/>
      <c r="D38" s="18"/>
      <c r="E38" s="82"/>
      <c r="F38" s="130">
        <f t="shared" si="5"/>
        <v>0</v>
      </c>
      <c r="G38" s="56">
        <f t="shared" si="1"/>
        <v>0</v>
      </c>
      <c r="H38" s="18" t="str">
        <f>IF(G38=TIME(0,0,0),"",IF(C38&gt;=2,G38-G$7*(L38+M38),G38-G$7))</f>
        <v/>
      </c>
      <c r="I38" s="18" t="str">
        <f t="shared" si="2"/>
        <v/>
      </c>
      <c r="J38" s="18" t="str">
        <f t="shared" si="3"/>
        <v/>
      </c>
      <c r="K38" s="7"/>
      <c r="L38" s="32"/>
      <c r="M38" s="32"/>
      <c r="N38" s="33"/>
      <c r="O38" s="66"/>
    </row>
    <row r="39" spans="1:23" s="10" customFormat="1" ht="24.95" customHeight="1" thickBot="1" x14ac:dyDescent="0.2">
      <c r="A39" s="30" t="str">
        <f>IF(E4=2,"",IF(E4=4,"",IF(E4=6,"",IF(E4=9,"",IF(E4=11,"",31)))))</f>
        <v/>
      </c>
      <c r="B39" s="55" t="str">
        <f>IF(E4=2,"",IF(E4=4,"",IF(E4=6,"",IF(E4=9,"",IF(E4=11,"",TEXT(DATE($A$4,$E$4,$A39),"aaa"))))))</f>
        <v/>
      </c>
      <c r="C39" s="131"/>
      <c r="D39" s="132"/>
      <c r="E39" s="133"/>
      <c r="F39" s="134">
        <f t="shared" si="5"/>
        <v>0</v>
      </c>
      <c r="G39" s="56">
        <f t="shared" si="1"/>
        <v>0</v>
      </c>
      <c r="H39" s="18" t="str">
        <f>IF(G39=TIME(0,0,0),"",IF(C39&gt;=2,G39-G$7*(L39+M39),G39-G$7))</f>
        <v/>
      </c>
      <c r="I39" s="18" t="str">
        <f t="shared" si="2"/>
        <v/>
      </c>
      <c r="J39" s="18" t="str">
        <f t="shared" si="3"/>
        <v/>
      </c>
      <c r="K39" s="7"/>
      <c r="L39" s="32"/>
      <c r="M39" s="32"/>
      <c r="N39" s="33"/>
      <c r="O39" s="66"/>
    </row>
    <row r="40" spans="1:23" ht="24.95" customHeight="1" thickTop="1" x14ac:dyDescent="0.15">
      <c r="A40" s="47">
        <f>COUNTIF(A9:A39,"&gt;0")</f>
        <v>30</v>
      </c>
      <c r="B40" s="52"/>
      <c r="C40" s="59">
        <f>A40-D40</f>
        <v>30</v>
      </c>
      <c r="D40" s="59">
        <f>COUNTA(D9:D39)</f>
        <v>0</v>
      </c>
      <c r="E40" s="187" t="s">
        <v>7</v>
      </c>
      <c r="F40" s="187"/>
      <c r="G40" s="48">
        <f t="shared" ref="G40:L40" si="6">SUM(G9:G39)</f>
        <v>0</v>
      </c>
      <c r="H40" s="49">
        <f>SUM(H9:H39)</f>
        <v>0</v>
      </c>
      <c r="I40" s="49">
        <f t="shared" si="6"/>
        <v>0</v>
      </c>
      <c r="J40" s="49">
        <f t="shared" si="6"/>
        <v>0</v>
      </c>
      <c r="K40" s="49">
        <f t="shared" si="6"/>
        <v>0</v>
      </c>
      <c r="L40" s="53">
        <f t="shared" si="6"/>
        <v>0</v>
      </c>
      <c r="M40" s="53">
        <f>SUM(M9:M39)</f>
        <v>0</v>
      </c>
      <c r="N40" s="53">
        <f>SUM(N9:N39)</f>
        <v>0</v>
      </c>
      <c r="O40" s="67"/>
    </row>
    <row r="41" spans="1:23" s="45" customFormat="1" ht="15.75" customHeight="1" x14ac:dyDescent="0.15">
      <c r="A41" s="51" t="s">
        <v>24</v>
      </c>
      <c r="B41" s="40"/>
      <c r="C41" s="104" t="s">
        <v>48</v>
      </c>
      <c r="D41" s="51" t="s">
        <v>49</v>
      </c>
      <c r="E41" s="40"/>
      <c r="F41" s="40"/>
      <c r="G41" s="62" t="s">
        <v>29</v>
      </c>
      <c r="H41" s="39" t="s">
        <v>21</v>
      </c>
      <c r="I41" s="39" t="s">
        <v>22</v>
      </c>
      <c r="J41" s="42" t="s">
        <v>21</v>
      </c>
      <c r="K41" s="42"/>
      <c r="L41" s="105" t="s">
        <v>25</v>
      </c>
      <c r="M41" s="54" t="s">
        <v>26</v>
      </c>
      <c r="N41" s="54" t="s">
        <v>27</v>
      </c>
      <c r="O41" s="44"/>
    </row>
    <row r="42" spans="1:23" s="45" customFormat="1" ht="15.75" customHeight="1" x14ac:dyDescent="0.15">
      <c r="A42" s="50"/>
      <c r="B42" s="40"/>
      <c r="C42" s="51"/>
      <c r="D42" s="51"/>
      <c r="E42" s="40"/>
      <c r="F42" s="40"/>
      <c r="G42" s="19"/>
      <c r="H42" s="39"/>
      <c r="I42" s="39"/>
      <c r="J42" s="42" t="s">
        <v>50</v>
      </c>
      <c r="K42" s="42"/>
      <c r="L42" s="42"/>
      <c r="M42" s="42"/>
      <c r="N42" s="43"/>
      <c r="O42" s="44"/>
    </row>
    <row r="43" spans="1:23" s="45" customFormat="1" ht="24.95" customHeight="1" x14ac:dyDescent="0.15">
      <c r="A43" s="40"/>
      <c r="B43" s="40"/>
      <c r="C43" s="40"/>
      <c r="D43" s="41"/>
      <c r="E43" s="40"/>
      <c r="F43" s="40"/>
      <c r="G43" s="19"/>
      <c r="H43" s="39"/>
      <c r="I43" s="39"/>
      <c r="J43" s="42"/>
      <c r="K43" s="42"/>
      <c r="L43" s="42"/>
      <c r="M43" s="42"/>
      <c r="N43" s="43"/>
      <c r="O43" s="44"/>
    </row>
    <row r="44" spans="1:23" ht="14.25" thickBot="1" x14ac:dyDescent="0.2">
      <c r="V44" t="s">
        <v>36</v>
      </c>
    </row>
    <row r="45" spans="1:23" x14ac:dyDescent="0.15">
      <c r="V45" s="70">
        <v>2011</v>
      </c>
      <c r="W45" s="71" t="str">
        <f>""</f>
        <v/>
      </c>
    </row>
    <row r="46" spans="1:23" x14ac:dyDescent="0.15">
      <c r="V46" s="72">
        <v>2012</v>
      </c>
      <c r="W46" s="73">
        <v>29</v>
      </c>
    </row>
    <row r="47" spans="1:23" x14ac:dyDescent="0.15">
      <c r="V47" s="72">
        <v>2013</v>
      </c>
      <c r="W47" s="73" t="str">
        <f>""</f>
        <v/>
      </c>
    </row>
    <row r="48" spans="1:23" x14ac:dyDescent="0.15">
      <c r="V48" s="72">
        <v>2014</v>
      </c>
      <c r="W48" s="73" t="str">
        <f>""</f>
        <v/>
      </c>
    </row>
    <row r="49" spans="22:23" x14ac:dyDescent="0.15">
      <c r="V49" s="72">
        <v>2015</v>
      </c>
      <c r="W49" s="73" t="str">
        <f>""</f>
        <v/>
      </c>
    </row>
    <row r="50" spans="22:23" x14ac:dyDescent="0.15">
      <c r="V50" s="72">
        <v>2016</v>
      </c>
      <c r="W50" s="73">
        <v>29</v>
      </c>
    </row>
    <row r="51" spans="22:23" x14ac:dyDescent="0.15">
      <c r="V51" s="72">
        <v>2017</v>
      </c>
      <c r="W51" s="73" t="str">
        <f>""</f>
        <v/>
      </c>
    </row>
    <row r="52" spans="22:23" x14ac:dyDescent="0.15">
      <c r="V52" s="72">
        <v>2018</v>
      </c>
      <c r="W52" s="73" t="str">
        <f>""</f>
        <v/>
      </c>
    </row>
    <row r="53" spans="22:23" x14ac:dyDescent="0.15">
      <c r="V53" s="72">
        <v>2019</v>
      </c>
      <c r="W53" s="73" t="str">
        <f>""</f>
        <v/>
      </c>
    </row>
    <row r="54" spans="22:23" x14ac:dyDescent="0.15">
      <c r="V54" s="72">
        <v>2020</v>
      </c>
      <c r="W54" s="73">
        <v>29</v>
      </c>
    </row>
    <row r="55" spans="22:23" x14ac:dyDescent="0.15">
      <c r="V55" s="72">
        <v>2021</v>
      </c>
      <c r="W55" s="73" t="str">
        <f>""</f>
        <v/>
      </c>
    </row>
    <row r="56" spans="22:23" x14ac:dyDescent="0.15">
      <c r="V56" s="72">
        <v>2022</v>
      </c>
      <c r="W56" s="73" t="str">
        <f>""</f>
        <v/>
      </c>
    </row>
    <row r="57" spans="22:23" x14ac:dyDescent="0.15">
      <c r="V57" s="72">
        <v>2023</v>
      </c>
      <c r="W57" s="73" t="str">
        <f>""</f>
        <v/>
      </c>
    </row>
    <row r="58" spans="22:23" x14ac:dyDescent="0.15">
      <c r="V58" s="72">
        <v>2024</v>
      </c>
      <c r="W58" s="73">
        <v>29</v>
      </c>
    </row>
    <row r="59" spans="22:23" x14ac:dyDescent="0.15">
      <c r="V59" s="72">
        <v>2025</v>
      </c>
      <c r="W59" s="73" t="str">
        <f>""</f>
        <v/>
      </c>
    </row>
    <row r="60" spans="22:23" x14ac:dyDescent="0.15">
      <c r="V60" s="72">
        <v>2026</v>
      </c>
      <c r="W60" s="73" t="str">
        <f>""</f>
        <v/>
      </c>
    </row>
    <row r="61" spans="22:23" x14ac:dyDescent="0.15">
      <c r="V61" s="72">
        <v>2027</v>
      </c>
      <c r="W61" s="73" t="str">
        <f>""</f>
        <v/>
      </c>
    </row>
    <row r="62" spans="22:23" ht="14.25" thickBot="1" x14ac:dyDescent="0.2">
      <c r="V62" s="74">
        <v>2028</v>
      </c>
      <c r="W62" s="75">
        <v>29</v>
      </c>
    </row>
    <row r="63" spans="22:23" x14ac:dyDescent="0.15">
      <c r="V63" s="10"/>
    </row>
    <row r="64" spans="22:23" x14ac:dyDescent="0.15">
      <c r="V64" s="10"/>
    </row>
    <row r="65" spans="22:22" x14ac:dyDescent="0.15">
      <c r="V65" s="10"/>
    </row>
    <row r="66" spans="22:22" x14ac:dyDescent="0.15">
      <c r="V66" s="10"/>
    </row>
    <row r="67" spans="22:22" x14ac:dyDescent="0.15">
      <c r="V67" s="10"/>
    </row>
  </sheetData>
  <mergeCells count="6">
    <mergeCell ref="A1:O1"/>
    <mergeCell ref="A4:C4"/>
    <mergeCell ref="I4:K4"/>
    <mergeCell ref="M4:O4"/>
    <mergeCell ref="H7:O7"/>
    <mergeCell ref="E40:F40"/>
  </mergeCells>
  <phoneticPr fontId="26"/>
  <conditionalFormatting sqref="A9:J39">
    <cfRule type="expression" dxfId="38" priority="5" stopIfTrue="1">
      <formula>$C9=1</formula>
    </cfRule>
  </conditionalFormatting>
  <conditionalFormatting sqref="L9:L39">
    <cfRule type="expression" dxfId="37" priority="4" stopIfTrue="1">
      <formula>$C9=2</formula>
    </cfRule>
  </conditionalFormatting>
  <conditionalFormatting sqref="F9:F39">
    <cfRule type="expression" dxfId="36" priority="2" stopIfTrue="1">
      <formula>$F9&lt;TIME(1,0,0)</formula>
    </cfRule>
    <cfRule type="expression" dxfId="35" priority="3" stopIfTrue="1">
      <formula>$F9&gt;TIME(1,0,0)</formula>
    </cfRule>
  </conditionalFormatting>
  <conditionalFormatting sqref="M9:N39">
    <cfRule type="expression" dxfId="34" priority="1" stopIfTrue="1">
      <formula>$C9=3</formula>
    </cfRule>
  </conditionalFormatting>
  <printOptions horizontalCentered="1"/>
  <pageMargins left="0.51181102362204722" right="0.31496062992125984" top="0.74803149606299213" bottom="0.27559055118110237" header="0.39370078740157483" footer="0.59055118110236227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X68"/>
  <sheetViews>
    <sheetView topLeftCell="A25" zoomScaleNormal="100" workbookViewId="0">
      <selection activeCell="A3" sqref="A3"/>
    </sheetView>
  </sheetViews>
  <sheetFormatPr defaultRowHeight="13.5" x14ac:dyDescent="0.15"/>
  <cols>
    <col min="1" max="1" width="5.25" style="1" customWidth="1"/>
    <col min="2" max="3" width="4.25" style="1" customWidth="1"/>
    <col min="4" max="4" width="8.625" style="17" customWidth="1"/>
    <col min="5" max="5" width="8.625" customWidth="1"/>
    <col min="6" max="6" width="9.125" style="5" customWidth="1"/>
    <col min="7" max="8" width="10.125" customWidth="1"/>
    <col min="9" max="10" width="9.625" customWidth="1"/>
    <col min="11" max="11" width="1.375" customWidth="1"/>
    <col min="12" max="12" width="9.25" bestFit="1" customWidth="1"/>
    <col min="13" max="13" width="10.125" bestFit="1" customWidth="1"/>
    <col min="14" max="14" width="12.625" customWidth="1"/>
    <col min="15" max="15" width="12.625" style="8" customWidth="1"/>
    <col min="17" max="17" width="7.875" customWidth="1"/>
    <col min="18" max="18" width="9.25" bestFit="1" customWidth="1"/>
    <col min="19" max="19" width="9.625" customWidth="1"/>
    <col min="20" max="20" width="9.625" style="86" customWidth="1"/>
    <col min="21" max="21" width="4.875" bestFit="1" customWidth="1"/>
    <col min="22" max="22" width="5.875" customWidth="1"/>
    <col min="23" max="23" width="6" customWidth="1"/>
    <col min="24" max="24" width="6.25" customWidth="1"/>
  </cols>
  <sheetData>
    <row r="1" spans="1:24" ht="27" customHeight="1" x14ac:dyDescent="0.15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Q1" t="s">
        <v>37</v>
      </c>
    </row>
    <row r="2" spans="1:24" ht="15.75" customHeight="1" x14ac:dyDescent="0.15">
      <c r="A2" s="6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61" t="s">
        <v>28</v>
      </c>
    </row>
    <row r="3" spans="1:24" ht="12.75" customHeight="1" thickBot="1" x14ac:dyDescent="0.2">
      <c r="A3" s="3"/>
      <c r="B3" s="3"/>
      <c r="C3" s="3"/>
      <c r="D3" s="12"/>
      <c r="E3" s="3"/>
      <c r="F3" s="4"/>
      <c r="G3" s="3"/>
      <c r="H3" s="3"/>
      <c r="I3" s="3"/>
      <c r="J3" s="3"/>
      <c r="K3" s="3"/>
      <c r="L3" s="3"/>
      <c r="M3" s="3"/>
      <c r="N3" s="3"/>
    </row>
    <row r="4" spans="1:24" ht="30" customHeight="1" thickTop="1" thickBot="1" x14ac:dyDescent="0.2">
      <c r="A4" s="193">
        <v>2011</v>
      </c>
      <c r="B4" s="194"/>
      <c r="C4" s="195"/>
      <c r="D4" s="13" t="s">
        <v>3</v>
      </c>
      <c r="E4" s="143">
        <v>4</v>
      </c>
      <c r="F4" s="13" t="s">
        <v>4</v>
      </c>
      <c r="G4" s="13"/>
      <c r="H4" s="15" t="s">
        <v>5</v>
      </c>
      <c r="I4" s="196" t="s">
        <v>23</v>
      </c>
      <c r="J4" s="197"/>
      <c r="K4" s="198"/>
      <c r="L4" s="16" t="s">
        <v>6</v>
      </c>
      <c r="M4" s="199" t="s">
        <v>56</v>
      </c>
      <c r="N4" s="200"/>
      <c r="O4" s="201"/>
    </row>
    <row r="5" spans="1:24" ht="12.75" customHeight="1" x14ac:dyDescent="0.15">
      <c r="A5" s="22"/>
      <c r="B5" s="22"/>
      <c r="C5" s="117" t="s">
        <v>68</v>
      </c>
      <c r="D5" s="23"/>
      <c r="E5" s="24"/>
      <c r="F5" s="23"/>
      <c r="G5" s="23"/>
      <c r="H5" s="25"/>
      <c r="I5" s="26"/>
      <c r="J5" s="26"/>
      <c r="K5" s="26"/>
      <c r="L5" s="27"/>
      <c r="M5" s="28"/>
      <c r="N5" s="28"/>
      <c r="O5" s="9"/>
    </row>
    <row r="6" spans="1:24" s="10" customFormat="1" ht="12.75" customHeight="1" x14ac:dyDescent="0.15">
      <c r="A6" s="22"/>
      <c r="B6" s="22"/>
      <c r="C6" s="118" t="s">
        <v>69</v>
      </c>
      <c r="D6" s="23"/>
      <c r="E6" s="24"/>
      <c r="F6" s="23"/>
      <c r="G6" s="121" t="s">
        <v>20</v>
      </c>
      <c r="H6" s="25"/>
      <c r="I6" s="26"/>
      <c r="J6" s="26"/>
      <c r="K6" s="26"/>
      <c r="L6" s="27"/>
      <c r="M6" s="28"/>
      <c r="N6" s="28"/>
      <c r="O6" s="9"/>
      <c r="Q6" s="21" t="s">
        <v>72</v>
      </c>
      <c r="T6" s="87"/>
    </row>
    <row r="7" spans="1:24" x14ac:dyDescent="0.15">
      <c r="C7" s="117" t="s">
        <v>71</v>
      </c>
      <c r="F7" s="38"/>
      <c r="G7" s="37">
        <v>0.33333333333333331</v>
      </c>
      <c r="H7" s="191" t="s">
        <v>15</v>
      </c>
      <c r="I7" s="192"/>
      <c r="J7" s="192"/>
      <c r="K7" s="192"/>
      <c r="L7" s="192"/>
      <c r="M7" s="192"/>
      <c r="N7" s="192"/>
      <c r="O7" s="192"/>
      <c r="Q7" s="83" t="s">
        <v>76</v>
      </c>
    </row>
    <row r="8" spans="1:24" ht="44.25" customHeight="1" thickBot="1" x14ac:dyDescent="0.2">
      <c r="A8" s="64" t="s">
        <v>0</v>
      </c>
      <c r="B8" s="64" t="s">
        <v>1</v>
      </c>
      <c r="C8" s="57" t="s">
        <v>19</v>
      </c>
      <c r="D8" s="58" t="s">
        <v>17</v>
      </c>
      <c r="E8" s="58" t="s">
        <v>18</v>
      </c>
      <c r="F8" s="69" t="s">
        <v>31</v>
      </c>
      <c r="G8" s="81" t="s">
        <v>40</v>
      </c>
      <c r="H8" s="68" t="s">
        <v>66</v>
      </c>
      <c r="I8" s="34" t="s">
        <v>65</v>
      </c>
      <c r="J8" s="34" t="s">
        <v>12</v>
      </c>
      <c r="K8" s="35"/>
      <c r="L8" s="34" t="s">
        <v>34</v>
      </c>
      <c r="M8" s="34" t="s">
        <v>35</v>
      </c>
      <c r="N8" s="36" t="s">
        <v>33</v>
      </c>
      <c r="O8" s="46" t="s">
        <v>14</v>
      </c>
      <c r="Q8" s="119" t="s">
        <v>78</v>
      </c>
      <c r="R8" s="84" t="s">
        <v>73</v>
      </c>
      <c r="S8" s="85" t="s">
        <v>74</v>
      </c>
      <c r="T8" s="120"/>
    </row>
    <row r="9" spans="1:24" s="10" customFormat="1" ht="24.95" customHeight="1" thickTop="1" x14ac:dyDescent="0.15">
      <c r="A9" s="30">
        <v>1</v>
      </c>
      <c r="B9" s="55" t="str">
        <f>TEXT(DATE($A$4,$E$4,$A9),"aaa")</f>
        <v>金</v>
      </c>
      <c r="C9" s="125"/>
      <c r="D9" s="126">
        <v>0.375</v>
      </c>
      <c r="E9" s="127">
        <v>0.75</v>
      </c>
      <c r="F9" s="128">
        <f>IF(D9&gt;0,TIME(1,0,0),0)</f>
        <v>4.1666666666666664E-2</v>
      </c>
      <c r="G9" s="56">
        <f>IF((E9-D9-F9)&lt;0,"",E9-D9-F9)</f>
        <v>0.33333333333333331</v>
      </c>
      <c r="H9" s="18">
        <f>X9</f>
        <v>0.33333333333333331</v>
      </c>
      <c r="I9" s="18" t="str">
        <f>IF(E9&gt;TIME(22,0,0),E9-TIME(22,0,0),"")</f>
        <v/>
      </c>
      <c r="J9" s="18" t="str">
        <f>IF(C9=1,IF(G9=0,"",G9),"")</f>
        <v/>
      </c>
      <c r="K9" s="7"/>
      <c r="L9" s="32"/>
      <c r="M9" s="32"/>
      <c r="N9" s="33"/>
      <c r="O9" s="65"/>
      <c r="Q9" s="82">
        <f>R9-SUM(S9:T9)</f>
        <v>0</v>
      </c>
      <c r="R9" s="82">
        <f>G9</f>
        <v>0.33333333333333331</v>
      </c>
      <c r="S9" s="82">
        <f>H9</f>
        <v>0.33333333333333331</v>
      </c>
      <c r="T9" s="88"/>
      <c r="U9" s="76">
        <f t="shared" ref="U9:U38" si="0">IF(D9&gt;0,IF(C9&lt;1,G$7,0),0)</f>
        <v>0.33333333333333331</v>
      </c>
      <c r="V9" s="76" t="str">
        <f>IF(C9=2,IF(L9=1,0,L9*G$7),"")</f>
        <v/>
      </c>
      <c r="W9" s="76" t="str">
        <f>IF(C9=3,IF(M9=1,0,M9*G$7),"")</f>
        <v/>
      </c>
      <c r="X9" s="77">
        <f>SUM(U9:W9)</f>
        <v>0.33333333333333331</v>
      </c>
    </row>
    <row r="10" spans="1:24" s="10" customFormat="1" ht="24.95" customHeight="1" x14ac:dyDescent="0.15">
      <c r="A10" s="30">
        <v>2</v>
      </c>
      <c r="B10" s="55" t="str">
        <f>TEXT(DATE($A$4,$E$4,$A10),"aaa")</f>
        <v>土</v>
      </c>
      <c r="C10" s="129">
        <v>1</v>
      </c>
      <c r="D10" s="18"/>
      <c r="E10" s="82"/>
      <c r="F10" s="130">
        <f>IF(D10&gt;0,TIME(1,0,0),0)</f>
        <v>0</v>
      </c>
      <c r="G10" s="56">
        <f t="shared" ref="G10:G39" si="1">IF((E10-D10-F10)&lt;0,0,E10-D10-F10)</f>
        <v>0</v>
      </c>
      <c r="H10" s="18">
        <f t="shared" ref="H10:H39" si="2">X10</f>
        <v>0</v>
      </c>
      <c r="I10" s="18" t="str">
        <f t="shared" ref="I10:I39" si="3">IF(E10&gt;TIME(22,0,0),E10-TIME(22,0,0),"")</f>
        <v/>
      </c>
      <c r="J10" s="18" t="str">
        <f t="shared" ref="J10:J39" si="4">IF(C10=1,IF(G10=0,"",G10),"")</f>
        <v/>
      </c>
      <c r="K10" s="31"/>
      <c r="L10" s="32"/>
      <c r="M10" s="32"/>
      <c r="N10" s="33"/>
      <c r="O10" s="65"/>
      <c r="Q10" s="82">
        <f t="shared" ref="Q10:Q38" si="5">R10-SUM(S10:T10)</f>
        <v>0</v>
      </c>
      <c r="R10" s="82">
        <f>R9+G10</f>
        <v>0.33333333333333331</v>
      </c>
      <c r="S10" s="82">
        <f>S9+H10</f>
        <v>0.33333333333333331</v>
      </c>
      <c r="T10" s="88"/>
      <c r="U10" s="76">
        <f t="shared" si="0"/>
        <v>0</v>
      </c>
      <c r="V10" s="76" t="str">
        <f t="shared" ref="V10:V39" si="6">IF(C10=2,IF(L10=1,0,L10*G$7),"")</f>
        <v/>
      </c>
      <c r="W10" s="76" t="str">
        <f t="shared" ref="W10:W39" si="7">IF(C10=3,IF(M10=1,0,M10*G$7),"")</f>
        <v/>
      </c>
      <c r="X10" s="78">
        <f t="shared" ref="X10:X39" si="8">SUM(U10:W10)</f>
        <v>0</v>
      </c>
    </row>
    <row r="11" spans="1:24" s="10" customFormat="1" ht="24.95" customHeight="1" x14ac:dyDescent="0.15">
      <c r="A11" s="30">
        <v>3</v>
      </c>
      <c r="B11" s="55" t="str">
        <f t="shared" ref="B11:B36" si="9">TEXT(DATE($A$4,$E$4,$A11),"aaa")</f>
        <v>日</v>
      </c>
      <c r="C11" s="129">
        <v>1</v>
      </c>
      <c r="D11" s="18"/>
      <c r="E11" s="82"/>
      <c r="F11" s="130">
        <f t="shared" ref="F11:F39" si="10">IF(D11&gt;0,TIME(1,0,0),0)</f>
        <v>0</v>
      </c>
      <c r="G11" s="56">
        <f t="shared" si="1"/>
        <v>0</v>
      </c>
      <c r="H11" s="18">
        <f t="shared" si="2"/>
        <v>0</v>
      </c>
      <c r="I11" s="18" t="str">
        <f t="shared" si="3"/>
        <v/>
      </c>
      <c r="J11" s="18" t="str">
        <f t="shared" si="4"/>
        <v/>
      </c>
      <c r="K11" s="7"/>
      <c r="L11" s="32"/>
      <c r="M11" s="32"/>
      <c r="N11" s="33"/>
      <c r="O11" s="65"/>
      <c r="Q11" s="82">
        <f t="shared" si="5"/>
        <v>0</v>
      </c>
      <c r="R11" s="82">
        <f t="shared" ref="R11:R39" si="11">R10+G11</f>
        <v>0.33333333333333331</v>
      </c>
      <c r="S11" s="82">
        <f t="shared" ref="S11:S39" si="12">S10+H11</f>
        <v>0.33333333333333331</v>
      </c>
      <c r="T11" s="88"/>
      <c r="U11" s="76">
        <f t="shared" si="0"/>
        <v>0</v>
      </c>
      <c r="V11" s="76" t="str">
        <f t="shared" si="6"/>
        <v/>
      </c>
      <c r="W11" s="76" t="str">
        <f t="shared" si="7"/>
        <v/>
      </c>
      <c r="X11" s="78">
        <f t="shared" si="8"/>
        <v>0</v>
      </c>
    </row>
    <row r="12" spans="1:24" s="10" customFormat="1" ht="24.95" customHeight="1" x14ac:dyDescent="0.15">
      <c r="A12" s="30">
        <v>4</v>
      </c>
      <c r="B12" s="55" t="str">
        <f t="shared" si="9"/>
        <v>月</v>
      </c>
      <c r="C12" s="129"/>
      <c r="D12" s="18">
        <v>0.375</v>
      </c>
      <c r="E12" s="82">
        <v>0.79166666666666663</v>
      </c>
      <c r="F12" s="130">
        <f t="shared" si="10"/>
        <v>4.1666666666666664E-2</v>
      </c>
      <c r="G12" s="56">
        <f t="shared" si="1"/>
        <v>0.37499999999999994</v>
      </c>
      <c r="H12" s="18">
        <f t="shared" si="2"/>
        <v>0.33333333333333331</v>
      </c>
      <c r="I12" s="18" t="str">
        <f t="shared" si="3"/>
        <v/>
      </c>
      <c r="J12" s="18" t="str">
        <f t="shared" si="4"/>
        <v/>
      </c>
      <c r="K12" s="7"/>
      <c r="L12" s="32"/>
      <c r="M12" s="32"/>
      <c r="N12" s="33"/>
      <c r="O12" s="65"/>
      <c r="Q12" s="82">
        <f t="shared" si="5"/>
        <v>4.166666666666663E-2</v>
      </c>
      <c r="R12" s="82">
        <f>R11+G12</f>
        <v>0.70833333333333326</v>
      </c>
      <c r="S12" s="82">
        <f>S11+H12</f>
        <v>0.66666666666666663</v>
      </c>
      <c r="T12" s="88"/>
      <c r="U12" s="76">
        <f t="shared" si="0"/>
        <v>0.33333333333333331</v>
      </c>
      <c r="V12" s="76" t="str">
        <f t="shared" si="6"/>
        <v/>
      </c>
      <c r="W12" s="76" t="str">
        <f t="shared" si="7"/>
        <v/>
      </c>
      <c r="X12" s="78">
        <f t="shared" si="8"/>
        <v>0.33333333333333331</v>
      </c>
    </row>
    <row r="13" spans="1:24" s="10" customFormat="1" ht="24.95" customHeight="1" x14ac:dyDescent="0.15">
      <c r="A13" s="30">
        <v>5</v>
      </c>
      <c r="B13" s="55" t="str">
        <f t="shared" si="9"/>
        <v>火</v>
      </c>
      <c r="C13" s="129">
        <v>2</v>
      </c>
      <c r="D13" s="18"/>
      <c r="E13" s="82"/>
      <c r="F13" s="130">
        <f t="shared" si="10"/>
        <v>0</v>
      </c>
      <c r="G13" s="56">
        <f t="shared" si="1"/>
        <v>0</v>
      </c>
      <c r="H13" s="18">
        <f t="shared" si="2"/>
        <v>0</v>
      </c>
      <c r="I13" s="18" t="str">
        <f t="shared" si="3"/>
        <v/>
      </c>
      <c r="J13" s="18" t="str">
        <f t="shared" si="4"/>
        <v/>
      </c>
      <c r="K13" s="7"/>
      <c r="L13" s="32">
        <v>1</v>
      </c>
      <c r="M13" s="32"/>
      <c r="N13" s="33"/>
      <c r="O13" s="65"/>
      <c r="Q13" s="82">
        <f t="shared" si="5"/>
        <v>4.166666666666663E-2</v>
      </c>
      <c r="R13" s="82">
        <f t="shared" si="11"/>
        <v>0.70833333333333326</v>
      </c>
      <c r="S13" s="82">
        <f t="shared" si="12"/>
        <v>0.66666666666666663</v>
      </c>
      <c r="T13" s="88"/>
      <c r="U13" s="76">
        <f t="shared" si="0"/>
        <v>0</v>
      </c>
      <c r="V13" s="76">
        <f t="shared" si="6"/>
        <v>0</v>
      </c>
      <c r="W13" s="76" t="str">
        <f t="shared" si="7"/>
        <v/>
      </c>
      <c r="X13" s="78">
        <f t="shared" si="8"/>
        <v>0</v>
      </c>
    </row>
    <row r="14" spans="1:24" s="10" customFormat="1" ht="24.95" customHeight="1" x14ac:dyDescent="0.15">
      <c r="A14" s="30">
        <v>6</v>
      </c>
      <c r="B14" s="55" t="str">
        <f t="shared" si="9"/>
        <v>水</v>
      </c>
      <c r="C14" s="129"/>
      <c r="D14" s="18">
        <v>0.375</v>
      </c>
      <c r="E14" s="82">
        <v>0.75</v>
      </c>
      <c r="F14" s="130">
        <f t="shared" si="10"/>
        <v>4.1666666666666664E-2</v>
      </c>
      <c r="G14" s="56">
        <f t="shared" si="1"/>
        <v>0.33333333333333331</v>
      </c>
      <c r="H14" s="18">
        <f t="shared" si="2"/>
        <v>0.33333333333333331</v>
      </c>
      <c r="I14" s="18" t="str">
        <f t="shared" si="3"/>
        <v/>
      </c>
      <c r="J14" s="18" t="str">
        <f t="shared" si="4"/>
        <v/>
      </c>
      <c r="K14" s="7"/>
      <c r="L14" s="32"/>
      <c r="M14" s="32"/>
      <c r="N14" s="33"/>
      <c r="O14" s="65"/>
      <c r="Q14" s="82">
        <f t="shared" si="5"/>
        <v>4.1666666666666519E-2</v>
      </c>
      <c r="R14" s="82">
        <f t="shared" si="11"/>
        <v>1.0416666666666665</v>
      </c>
      <c r="S14" s="82">
        <f t="shared" si="12"/>
        <v>1</v>
      </c>
      <c r="T14" s="88"/>
      <c r="U14" s="76">
        <f t="shared" si="0"/>
        <v>0.33333333333333331</v>
      </c>
      <c r="V14" s="76" t="str">
        <f t="shared" si="6"/>
        <v/>
      </c>
      <c r="W14" s="76" t="str">
        <f t="shared" si="7"/>
        <v/>
      </c>
      <c r="X14" s="78">
        <f t="shared" si="8"/>
        <v>0.33333333333333331</v>
      </c>
    </row>
    <row r="15" spans="1:24" s="10" customFormat="1" ht="24.95" customHeight="1" x14ac:dyDescent="0.15">
      <c r="A15" s="30">
        <v>7</v>
      </c>
      <c r="B15" s="55" t="str">
        <f t="shared" si="9"/>
        <v>木</v>
      </c>
      <c r="C15" s="129"/>
      <c r="D15" s="18">
        <v>0.375</v>
      </c>
      <c r="E15" s="82">
        <v>0.75</v>
      </c>
      <c r="F15" s="130">
        <f t="shared" si="10"/>
        <v>4.1666666666666664E-2</v>
      </c>
      <c r="G15" s="56">
        <f t="shared" si="1"/>
        <v>0.33333333333333331</v>
      </c>
      <c r="H15" s="18">
        <f t="shared" si="2"/>
        <v>0.33333333333333331</v>
      </c>
      <c r="I15" s="18" t="str">
        <f t="shared" si="3"/>
        <v/>
      </c>
      <c r="J15" s="18" t="str">
        <f t="shared" si="4"/>
        <v/>
      </c>
      <c r="K15" s="7"/>
      <c r="L15" s="32"/>
      <c r="M15" s="32"/>
      <c r="N15" s="33"/>
      <c r="O15" s="65"/>
      <c r="Q15" s="82">
        <f t="shared" si="5"/>
        <v>4.1666666666666519E-2</v>
      </c>
      <c r="R15" s="82">
        <f t="shared" si="11"/>
        <v>1.3749999999999998</v>
      </c>
      <c r="S15" s="82">
        <f t="shared" si="12"/>
        <v>1.3333333333333333</v>
      </c>
      <c r="T15" s="88"/>
      <c r="U15" s="76">
        <f t="shared" si="0"/>
        <v>0.33333333333333331</v>
      </c>
      <c r="V15" s="76" t="str">
        <f t="shared" si="6"/>
        <v/>
      </c>
      <c r="W15" s="76" t="str">
        <f t="shared" si="7"/>
        <v/>
      </c>
      <c r="X15" s="78">
        <f t="shared" si="8"/>
        <v>0.33333333333333331</v>
      </c>
    </row>
    <row r="16" spans="1:24" s="10" customFormat="1" ht="24.95" customHeight="1" x14ac:dyDescent="0.15">
      <c r="A16" s="30">
        <v>8</v>
      </c>
      <c r="B16" s="55" t="str">
        <f t="shared" si="9"/>
        <v>金</v>
      </c>
      <c r="C16" s="129"/>
      <c r="D16" s="18">
        <v>0.375</v>
      </c>
      <c r="E16" s="82">
        <v>0.75</v>
      </c>
      <c r="F16" s="130">
        <f t="shared" si="10"/>
        <v>4.1666666666666664E-2</v>
      </c>
      <c r="G16" s="56">
        <f t="shared" si="1"/>
        <v>0.33333333333333331</v>
      </c>
      <c r="H16" s="18">
        <f t="shared" si="2"/>
        <v>0.33333333333333331</v>
      </c>
      <c r="I16" s="18" t="str">
        <f t="shared" si="3"/>
        <v/>
      </c>
      <c r="J16" s="18" t="str">
        <f t="shared" si="4"/>
        <v/>
      </c>
      <c r="K16" s="7"/>
      <c r="L16" s="32"/>
      <c r="M16" s="32"/>
      <c r="N16" s="33"/>
      <c r="O16" s="65"/>
      <c r="Q16" s="82">
        <f t="shared" si="5"/>
        <v>4.1666666666666519E-2</v>
      </c>
      <c r="R16" s="82">
        <f t="shared" si="11"/>
        <v>1.708333333333333</v>
      </c>
      <c r="S16" s="82">
        <f t="shared" si="12"/>
        <v>1.6666666666666665</v>
      </c>
      <c r="T16" s="88"/>
      <c r="U16" s="76">
        <f t="shared" si="0"/>
        <v>0.33333333333333331</v>
      </c>
      <c r="V16" s="76" t="str">
        <f t="shared" si="6"/>
        <v/>
      </c>
      <c r="W16" s="76" t="str">
        <f t="shared" si="7"/>
        <v/>
      </c>
      <c r="X16" s="78">
        <f t="shared" si="8"/>
        <v>0.33333333333333331</v>
      </c>
    </row>
    <row r="17" spans="1:24" s="10" customFormat="1" ht="24.95" customHeight="1" x14ac:dyDescent="0.15">
      <c r="A17" s="30">
        <v>9</v>
      </c>
      <c r="B17" s="55" t="str">
        <f t="shared" si="9"/>
        <v>土</v>
      </c>
      <c r="C17" s="129">
        <v>1</v>
      </c>
      <c r="D17" s="18"/>
      <c r="E17" s="82"/>
      <c r="F17" s="130">
        <f t="shared" si="10"/>
        <v>0</v>
      </c>
      <c r="G17" s="56">
        <f t="shared" si="1"/>
        <v>0</v>
      </c>
      <c r="H17" s="18">
        <f t="shared" si="2"/>
        <v>0</v>
      </c>
      <c r="I17" s="18" t="str">
        <f t="shared" si="3"/>
        <v/>
      </c>
      <c r="J17" s="18" t="str">
        <f t="shared" si="4"/>
        <v/>
      </c>
      <c r="K17" s="18"/>
      <c r="L17" s="32"/>
      <c r="M17" s="32"/>
      <c r="N17" s="33"/>
      <c r="O17" s="65"/>
      <c r="Q17" s="82">
        <f t="shared" si="5"/>
        <v>4.1666666666666519E-2</v>
      </c>
      <c r="R17" s="82">
        <f t="shared" si="11"/>
        <v>1.708333333333333</v>
      </c>
      <c r="S17" s="82">
        <f t="shared" si="12"/>
        <v>1.6666666666666665</v>
      </c>
      <c r="T17" s="88"/>
      <c r="U17" s="76">
        <f t="shared" si="0"/>
        <v>0</v>
      </c>
      <c r="V17" s="76" t="str">
        <f t="shared" si="6"/>
        <v/>
      </c>
      <c r="W17" s="76" t="str">
        <f t="shared" si="7"/>
        <v/>
      </c>
      <c r="X17" s="78">
        <f t="shared" si="8"/>
        <v>0</v>
      </c>
    </row>
    <row r="18" spans="1:24" s="10" customFormat="1" ht="24.95" customHeight="1" x14ac:dyDescent="0.15">
      <c r="A18" s="30">
        <v>10</v>
      </c>
      <c r="B18" s="55" t="str">
        <f t="shared" si="9"/>
        <v>日</v>
      </c>
      <c r="C18" s="129">
        <v>1</v>
      </c>
      <c r="D18" s="18"/>
      <c r="E18" s="82"/>
      <c r="F18" s="130">
        <f t="shared" si="10"/>
        <v>0</v>
      </c>
      <c r="G18" s="56">
        <f t="shared" si="1"/>
        <v>0</v>
      </c>
      <c r="H18" s="18">
        <f t="shared" si="2"/>
        <v>0</v>
      </c>
      <c r="I18" s="18" t="str">
        <f t="shared" si="3"/>
        <v/>
      </c>
      <c r="J18" s="18" t="str">
        <f t="shared" si="4"/>
        <v/>
      </c>
      <c r="K18" s="7"/>
      <c r="L18" s="32"/>
      <c r="M18" s="32"/>
      <c r="N18" s="33"/>
      <c r="O18" s="65"/>
      <c r="P18" s="11"/>
      <c r="Q18" s="82">
        <f t="shared" si="5"/>
        <v>4.1666666666666519E-2</v>
      </c>
      <c r="R18" s="82">
        <f t="shared" si="11"/>
        <v>1.708333333333333</v>
      </c>
      <c r="S18" s="82">
        <f t="shared" si="12"/>
        <v>1.6666666666666665</v>
      </c>
      <c r="T18" s="88"/>
      <c r="U18" s="76">
        <f t="shared" si="0"/>
        <v>0</v>
      </c>
      <c r="V18" s="76" t="str">
        <f t="shared" si="6"/>
        <v/>
      </c>
      <c r="W18" s="76" t="str">
        <f t="shared" si="7"/>
        <v/>
      </c>
      <c r="X18" s="78">
        <f t="shared" si="8"/>
        <v>0</v>
      </c>
    </row>
    <row r="19" spans="1:24" s="10" customFormat="1" ht="24.95" customHeight="1" x14ac:dyDescent="0.15">
      <c r="A19" s="30">
        <v>11</v>
      </c>
      <c r="B19" s="55" t="str">
        <f t="shared" si="9"/>
        <v>月</v>
      </c>
      <c r="C19" s="129"/>
      <c r="D19" s="18">
        <v>0.375</v>
      </c>
      <c r="E19" s="82">
        <v>0.875</v>
      </c>
      <c r="F19" s="130">
        <f t="shared" si="10"/>
        <v>4.1666666666666664E-2</v>
      </c>
      <c r="G19" s="56">
        <f t="shared" si="1"/>
        <v>0.45833333333333331</v>
      </c>
      <c r="H19" s="18">
        <f t="shared" si="2"/>
        <v>0.33333333333333331</v>
      </c>
      <c r="I19" s="18" t="str">
        <f t="shared" si="3"/>
        <v/>
      </c>
      <c r="J19" s="18" t="str">
        <f t="shared" si="4"/>
        <v/>
      </c>
      <c r="K19" s="7"/>
      <c r="L19" s="32"/>
      <c r="M19" s="32"/>
      <c r="N19" s="33"/>
      <c r="O19" s="65"/>
      <c r="Q19" s="82">
        <f t="shared" si="5"/>
        <v>0.16666666666666674</v>
      </c>
      <c r="R19" s="82">
        <f t="shared" si="11"/>
        <v>2.1666666666666665</v>
      </c>
      <c r="S19" s="82">
        <f t="shared" si="12"/>
        <v>1.9999999999999998</v>
      </c>
      <c r="T19" s="88"/>
      <c r="U19" s="76">
        <f t="shared" si="0"/>
        <v>0.33333333333333331</v>
      </c>
      <c r="V19" s="76" t="str">
        <f t="shared" si="6"/>
        <v/>
      </c>
      <c r="W19" s="76" t="str">
        <f t="shared" si="7"/>
        <v/>
      </c>
      <c r="X19" s="78">
        <f t="shared" si="8"/>
        <v>0.33333333333333331</v>
      </c>
    </row>
    <row r="20" spans="1:24" s="10" customFormat="1" ht="24.95" customHeight="1" x14ac:dyDescent="0.15">
      <c r="A20" s="30">
        <v>12</v>
      </c>
      <c r="B20" s="55" t="str">
        <f t="shared" si="9"/>
        <v>火</v>
      </c>
      <c r="C20" s="129"/>
      <c r="D20" s="18">
        <v>0.375</v>
      </c>
      <c r="E20" s="82">
        <v>0.75</v>
      </c>
      <c r="F20" s="130">
        <f t="shared" si="10"/>
        <v>4.1666666666666664E-2</v>
      </c>
      <c r="G20" s="56">
        <f t="shared" si="1"/>
        <v>0.33333333333333331</v>
      </c>
      <c r="H20" s="18">
        <f t="shared" si="2"/>
        <v>0.33333333333333331</v>
      </c>
      <c r="I20" s="18" t="str">
        <f t="shared" si="3"/>
        <v/>
      </c>
      <c r="J20" s="18" t="str">
        <f t="shared" si="4"/>
        <v/>
      </c>
      <c r="K20" s="7"/>
      <c r="L20" s="32"/>
      <c r="M20" s="32"/>
      <c r="N20" s="33"/>
      <c r="O20" s="65"/>
      <c r="Q20" s="82">
        <f t="shared" si="5"/>
        <v>0.16666666666666696</v>
      </c>
      <c r="R20" s="82">
        <f t="shared" si="11"/>
        <v>2.5</v>
      </c>
      <c r="S20" s="82">
        <f t="shared" si="12"/>
        <v>2.333333333333333</v>
      </c>
      <c r="T20" s="88"/>
      <c r="U20" s="76">
        <f t="shared" si="0"/>
        <v>0.33333333333333331</v>
      </c>
      <c r="V20" s="76" t="str">
        <f t="shared" si="6"/>
        <v/>
      </c>
      <c r="W20" s="76" t="str">
        <f t="shared" si="7"/>
        <v/>
      </c>
      <c r="X20" s="78">
        <f t="shared" si="8"/>
        <v>0.33333333333333331</v>
      </c>
    </row>
    <row r="21" spans="1:24" s="10" customFormat="1" ht="24.95" customHeight="1" x14ac:dyDescent="0.15">
      <c r="A21" s="30">
        <v>13</v>
      </c>
      <c r="B21" s="55" t="str">
        <f t="shared" si="9"/>
        <v>水</v>
      </c>
      <c r="C21" s="129"/>
      <c r="D21" s="18">
        <v>0.375</v>
      </c>
      <c r="E21" s="82">
        <v>0.75</v>
      </c>
      <c r="F21" s="130">
        <f t="shared" si="10"/>
        <v>4.1666666666666664E-2</v>
      </c>
      <c r="G21" s="56">
        <f t="shared" si="1"/>
        <v>0.33333333333333331</v>
      </c>
      <c r="H21" s="18">
        <f t="shared" si="2"/>
        <v>0.33333333333333331</v>
      </c>
      <c r="I21" s="18" t="str">
        <f t="shared" si="3"/>
        <v/>
      </c>
      <c r="J21" s="18" t="str">
        <f t="shared" si="4"/>
        <v/>
      </c>
      <c r="K21" s="7"/>
      <c r="L21" s="32"/>
      <c r="M21" s="32"/>
      <c r="N21" s="33"/>
      <c r="O21" s="65"/>
      <c r="Q21" s="82">
        <f t="shared" si="5"/>
        <v>0.16666666666666696</v>
      </c>
      <c r="R21" s="82">
        <f t="shared" si="11"/>
        <v>2.8333333333333335</v>
      </c>
      <c r="S21" s="82">
        <f t="shared" si="12"/>
        <v>2.6666666666666665</v>
      </c>
      <c r="T21" s="88"/>
      <c r="U21" s="76">
        <f t="shared" si="0"/>
        <v>0.33333333333333331</v>
      </c>
      <c r="V21" s="76" t="str">
        <f t="shared" si="6"/>
        <v/>
      </c>
      <c r="W21" s="76" t="str">
        <f t="shared" si="7"/>
        <v/>
      </c>
      <c r="X21" s="78">
        <f t="shared" si="8"/>
        <v>0.33333333333333331</v>
      </c>
    </row>
    <row r="22" spans="1:24" s="10" customFormat="1" ht="24.95" customHeight="1" x14ac:dyDescent="0.15">
      <c r="A22" s="30">
        <v>14</v>
      </c>
      <c r="B22" s="55" t="str">
        <f t="shared" si="9"/>
        <v>木</v>
      </c>
      <c r="C22" s="129"/>
      <c r="D22" s="18">
        <v>0.375</v>
      </c>
      <c r="E22" s="82">
        <v>1.0208333333333333</v>
      </c>
      <c r="F22" s="130">
        <f t="shared" si="10"/>
        <v>4.1666666666666664E-2</v>
      </c>
      <c r="G22" s="56">
        <f t="shared" si="1"/>
        <v>0.60416666666666663</v>
      </c>
      <c r="H22" s="18">
        <f t="shared" si="2"/>
        <v>0.33333333333333331</v>
      </c>
      <c r="I22" s="18">
        <f t="shared" si="3"/>
        <v>0.10416666666666663</v>
      </c>
      <c r="J22" s="18" t="str">
        <f t="shared" si="4"/>
        <v/>
      </c>
      <c r="K22" s="7"/>
      <c r="L22" s="32"/>
      <c r="M22" s="32"/>
      <c r="N22" s="33"/>
      <c r="O22" s="65"/>
      <c r="Q22" s="82">
        <f>R22-SUM(S22:T22)</f>
        <v>0.4375</v>
      </c>
      <c r="R22" s="82">
        <f>R21+G22</f>
        <v>3.4375</v>
      </c>
      <c r="S22" s="82">
        <f t="shared" si="12"/>
        <v>3</v>
      </c>
      <c r="T22" s="88"/>
      <c r="U22" s="76">
        <f t="shared" si="0"/>
        <v>0.33333333333333331</v>
      </c>
      <c r="V22" s="76" t="str">
        <f t="shared" si="6"/>
        <v/>
      </c>
      <c r="W22" s="76" t="str">
        <f t="shared" si="7"/>
        <v/>
      </c>
      <c r="X22" s="78">
        <f t="shared" si="8"/>
        <v>0.33333333333333331</v>
      </c>
    </row>
    <row r="23" spans="1:24" s="10" customFormat="1" ht="24.95" customHeight="1" x14ac:dyDescent="0.15">
      <c r="A23" s="30">
        <v>15</v>
      </c>
      <c r="B23" s="55" t="str">
        <f t="shared" si="9"/>
        <v>金</v>
      </c>
      <c r="C23" s="129">
        <v>2</v>
      </c>
      <c r="D23" s="18"/>
      <c r="E23" s="82"/>
      <c r="F23" s="130">
        <f t="shared" si="10"/>
        <v>0</v>
      </c>
      <c r="G23" s="56">
        <f t="shared" si="1"/>
        <v>0</v>
      </c>
      <c r="H23" s="18">
        <f t="shared" si="2"/>
        <v>0</v>
      </c>
      <c r="I23" s="18" t="str">
        <f t="shared" si="3"/>
        <v/>
      </c>
      <c r="J23" s="18" t="str">
        <f t="shared" si="4"/>
        <v/>
      </c>
      <c r="K23" s="7"/>
      <c r="L23" s="32">
        <v>1</v>
      </c>
      <c r="M23" s="32"/>
      <c r="N23" s="33"/>
      <c r="O23" s="65"/>
      <c r="Q23" s="82">
        <f t="shared" si="5"/>
        <v>0.4375</v>
      </c>
      <c r="R23" s="82">
        <f t="shared" si="11"/>
        <v>3.4375</v>
      </c>
      <c r="S23" s="82">
        <f>S22+H23</f>
        <v>3</v>
      </c>
      <c r="T23" s="88"/>
      <c r="U23" s="76">
        <f t="shared" si="0"/>
        <v>0</v>
      </c>
      <c r="V23" s="76">
        <f t="shared" si="6"/>
        <v>0</v>
      </c>
      <c r="W23" s="76" t="str">
        <f t="shared" si="7"/>
        <v/>
      </c>
      <c r="X23" s="78">
        <f t="shared" si="8"/>
        <v>0</v>
      </c>
    </row>
    <row r="24" spans="1:24" s="10" customFormat="1" ht="24.95" customHeight="1" x14ac:dyDescent="0.15">
      <c r="A24" s="30">
        <v>16</v>
      </c>
      <c r="B24" s="55" t="str">
        <f t="shared" si="9"/>
        <v>土</v>
      </c>
      <c r="C24" s="129">
        <v>1</v>
      </c>
      <c r="D24" s="18">
        <v>0.375</v>
      </c>
      <c r="E24" s="82">
        <v>0.75</v>
      </c>
      <c r="F24" s="130">
        <f t="shared" si="10"/>
        <v>4.1666666666666664E-2</v>
      </c>
      <c r="G24" s="56">
        <f t="shared" si="1"/>
        <v>0.33333333333333331</v>
      </c>
      <c r="H24" s="18">
        <f t="shared" si="2"/>
        <v>0</v>
      </c>
      <c r="I24" s="18" t="str">
        <f t="shared" si="3"/>
        <v/>
      </c>
      <c r="J24" s="18">
        <f t="shared" si="4"/>
        <v>0.33333333333333331</v>
      </c>
      <c r="K24" s="7"/>
      <c r="L24" s="32"/>
      <c r="M24" s="32"/>
      <c r="N24" s="33"/>
      <c r="O24" s="65"/>
      <c r="Q24" s="82">
        <f>R24-SUM(S24:T24)</f>
        <v>0.77083333333333348</v>
      </c>
      <c r="R24" s="82">
        <f t="shared" si="11"/>
        <v>3.7708333333333335</v>
      </c>
      <c r="S24" s="82">
        <f t="shared" si="12"/>
        <v>3</v>
      </c>
      <c r="T24" s="88"/>
      <c r="U24" s="76">
        <f t="shared" si="0"/>
        <v>0</v>
      </c>
      <c r="V24" s="76" t="str">
        <f t="shared" si="6"/>
        <v/>
      </c>
      <c r="W24" s="76" t="str">
        <f t="shared" si="7"/>
        <v/>
      </c>
      <c r="X24" s="78">
        <f t="shared" si="8"/>
        <v>0</v>
      </c>
    </row>
    <row r="25" spans="1:24" s="10" customFormat="1" ht="24.95" customHeight="1" x14ac:dyDescent="0.15">
      <c r="A25" s="30">
        <v>17</v>
      </c>
      <c r="B25" s="55" t="str">
        <f t="shared" si="9"/>
        <v>日</v>
      </c>
      <c r="C25" s="129">
        <v>1</v>
      </c>
      <c r="D25" s="18"/>
      <c r="E25" s="82"/>
      <c r="F25" s="130">
        <f t="shared" si="10"/>
        <v>0</v>
      </c>
      <c r="G25" s="56">
        <f t="shared" si="1"/>
        <v>0</v>
      </c>
      <c r="H25" s="18">
        <f t="shared" si="2"/>
        <v>0</v>
      </c>
      <c r="I25" s="18" t="str">
        <f t="shared" si="3"/>
        <v/>
      </c>
      <c r="J25" s="18" t="str">
        <f t="shared" si="4"/>
        <v/>
      </c>
      <c r="K25" s="7"/>
      <c r="L25" s="32"/>
      <c r="M25" s="32"/>
      <c r="N25" s="33"/>
      <c r="O25" s="65"/>
      <c r="Q25" s="82">
        <f t="shared" si="5"/>
        <v>0.77083333333333348</v>
      </c>
      <c r="R25" s="82">
        <f t="shared" si="11"/>
        <v>3.7708333333333335</v>
      </c>
      <c r="S25" s="82">
        <f t="shared" si="12"/>
        <v>3</v>
      </c>
      <c r="T25" s="88"/>
      <c r="U25" s="76">
        <f t="shared" si="0"/>
        <v>0</v>
      </c>
      <c r="V25" s="76" t="str">
        <f t="shared" si="6"/>
        <v/>
      </c>
      <c r="W25" s="76" t="str">
        <f t="shared" si="7"/>
        <v/>
      </c>
      <c r="X25" s="78">
        <f t="shared" si="8"/>
        <v>0</v>
      </c>
    </row>
    <row r="26" spans="1:24" s="10" customFormat="1" ht="24.95" customHeight="1" x14ac:dyDescent="0.15">
      <c r="A26" s="30">
        <v>18</v>
      </c>
      <c r="B26" s="55" t="str">
        <f t="shared" si="9"/>
        <v>月</v>
      </c>
      <c r="C26" s="129"/>
      <c r="D26" s="18">
        <v>0.41666666666666669</v>
      </c>
      <c r="E26" s="82">
        <v>0.54166666666666663</v>
      </c>
      <c r="F26" s="130">
        <f t="shared" si="10"/>
        <v>4.1666666666666664E-2</v>
      </c>
      <c r="G26" s="56">
        <f t="shared" si="1"/>
        <v>8.3333333333333287E-2</v>
      </c>
      <c r="H26" s="18">
        <f t="shared" si="2"/>
        <v>0.33333333333333331</v>
      </c>
      <c r="I26" s="18" t="str">
        <f t="shared" si="3"/>
        <v/>
      </c>
      <c r="J26" s="18" t="str">
        <f t="shared" si="4"/>
        <v/>
      </c>
      <c r="K26" s="7"/>
      <c r="L26" s="32"/>
      <c r="M26" s="32"/>
      <c r="N26" s="33"/>
      <c r="O26" s="65"/>
      <c r="Q26" s="82">
        <f t="shared" si="5"/>
        <v>0.52083333333333348</v>
      </c>
      <c r="R26" s="82">
        <f t="shared" si="11"/>
        <v>3.854166666666667</v>
      </c>
      <c r="S26" s="82">
        <f t="shared" si="12"/>
        <v>3.3333333333333335</v>
      </c>
      <c r="T26" s="88"/>
      <c r="U26" s="76">
        <f t="shared" si="0"/>
        <v>0.33333333333333331</v>
      </c>
      <c r="V26" s="76" t="str">
        <f t="shared" si="6"/>
        <v/>
      </c>
      <c r="W26" s="76" t="str">
        <f t="shared" si="7"/>
        <v/>
      </c>
      <c r="X26" s="78">
        <f t="shared" si="8"/>
        <v>0.33333333333333331</v>
      </c>
    </row>
    <row r="27" spans="1:24" s="10" customFormat="1" ht="24.95" customHeight="1" x14ac:dyDescent="0.15">
      <c r="A27" s="30">
        <v>19</v>
      </c>
      <c r="B27" s="55" t="str">
        <f t="shared" si="9"/>
        <v>火</v>
      </c>
      <c r="C27" s="129">
        <v>2</v>
      </c>
      <c r="D27" s="18">
        <v>0.54166666666666663</v>
      </c>
      <c r="E27" s="82">
        <v>0.75</v>
      </c>
      <c r="F27" s="130">
        <f t="shared" si="10"/>
        <v>4.1666666666666664E-2</v>
      </c>
      <c r="G27" s="56">
        <f t="shared" si="1"/>
        <v>0.16666666666666671</v>
      </c>
      <c r="H27" s="18">
        <f t="shared" si="2"/>
        <v>0.16666666666666666</v>
      </c>
      <c r="I27" s="18" t="str">
        <f t="shared" si="3"/>
        <v/>
      </c>
      <c r="J27" s="18" t="str">
        <f t="shared" si="4"/>
        <v/>
      </c>
      <c r="K27" s="7"/>
      <c r="L27" s="32">
        <v>0.5</v>
      </c>
      <c r="M27" s="32"/>
      <c r="N27" s="33"/>
      <c r="O27" s="65"/>
      <c r="Q27" s="82">
        <f t="shared" si="5"/>
        <v>0.52083333333333393</v>
      </c>
      <c r="R27" s="82">
        <f t="shared" si="11"/>
        <v>4.0208333333333339</v>
      </c>
      <c r="S27" s="82">
        <f t="shared" si="12"/>
        <v>3.5</v>
      </c>
      <c r="T27" s="88"/>
      <c r="U27" s="76">
        <f t="shared" si="0"/>
        <v>0</v>
      </c>
      <c r="V27" s="76">
        <f t="shared" si="6"/>
        <v>0.16666666666666666</v>
      </c>
      <c r="W27" s="76" t="str">
        <f t="shared" si="7"/>
        <v/>
      </c>
      <c r="X27" s="78">
        <f t="shared" si="8"/>
        <v>0.16666666666666666</v>
      </c>
    </row>
    <row r="28" spans="1:24" s="10" customFormat="1" ht="24.95" customHeight="1" x14ac:dyDescent="0.15">
      <c r="A28" s="30">
        <v>20</v>
      </c>
      <c r="B28" s="55" t="str">
        <f t="shared" si="9"/>
        <v>水</v>
      </c>
      <c r="C28" s="129"/>
      <c r="D28" s="18">
        <v>0.41666666666666669</v>
      </c>
      <c r="E28" s="82">
        <v>0.70833333333333337</v>
      </c>
      <c r="F28" s="130">
        <f t="shared" si="10"/>
        <v>4.1666666666666664E-2</v>
      </c>
      <c r="G28" s="56">
        <f t="shared" si="1"/>
        <v>0.25</v>
      </c>
      <c r="H28" s="18">
        <f t="shared" si="2"/>
        <v>0.33333333333333331</v>
      </c>
      <c r="I28" s="18" t="str">
        <f t="shared" si="3"/>
        <v/>
      </c>
      <c r="J28" s="18" t="str">
        <f t="shared" si="4"/>
        <v/>
      </c>
      <c r="K28" s="7"/>
      <c r="L28" s="32"/>
      <c r="M28" s="32"/>
      <c r="N28" s="33"/>
      <c r="O28" s="65"/>
      <c r="Q28" s="82">
        <f t="shared" si="5"/>
        <v>0.43750000000000044</v>
      </c>
      <c r="R28" s="82">
        <f t="shared" si="11"/>
        <v>4.2708333333333339</v>
      </c>
      <c r="S28" s="82">
        <f t="shared" si="12"/>
        <v>3.8333333333333335</v>
      </c>
      <c r="T28" s="88"/>
      <c r="U28" s="76">
        <f t="shared" si="0"/>
        <v>0.33333333333333331</v>
      </c>
      <c r="V28" s="76" t="str">
        <f t="shared" si="6"/>
        <v/>
      </c>
      <c r="W28" s="76" t="str">
        <f t="shared" si="7"/>
        <v/>
      </c>
      <c r="X28" s="78">
        <f t="shared" si="8"/>
        <v>0.33333333333333331</v>
      </c>
    </row>
    <row r="29" spans="1:24" s="10" customFormat="1" ht="24.95" customHeight="1" x14ac:dyDescent="0.15">
      <c r="A29" s="30">
        <v>21</v>
      </c>
      <c r="B29" s="55" t="str">
        <f t="shared" si="9"/>
        <v>木</v>
      </c>
      <c r="C29" s="129"/>
      <c r="D29" s="18">
        <v>0.41666666666666669</v>
      </c>
      <c r="E29" s="82">
        <v>0.97916666666666663</v>
      </c>
      <c r="F29" s="130">
        <f t="shared" si="10"/>
        <v>4.1666666666666664E-2</v>
      </c>
      <c r="G29" s="56">
        <f t="shared" si="1"/>
        <v>0.52083333333333337</v>
      </c>
      <c r="H29" s="18">
        <f t="shared" si="2"/>
        <v>0.33333333333333331</v>
      </c>
      <c r="I29" s="18">
        <f t="shared" si="3"/>
        <v>6.25E-2</v>
      </c>
      <c r="J29" s="18" t="str">
        <f t="shared" si="4"/>
        <v/>
      </c>
      <c r="K29" s="7"/>
      <c r="L29" s="32"/>
      <c r="M29" s="32"/>
      <c r="N29" s="33"/>
      <c r="O29" s="65"/>
      <c r="Q29" s="82">
        <f t="shared" si="5"/>
        <v>0.625</v>
      </c>
      <c r="R29" s="82">
        <f t="shared" si="11"/>
        <v>4.791666666666667</v>
      </c>
      <c r="S29" s="82">
        <f t="shared" si="12"/>
        <v>4.166666666666667</v>
      </c>
      <c r="T29" s="88"/>
      <c r="U29" s="76">
        <f t="shared" si="0"/>
        <v>0.33333333333333331</v>
      </c>
      <c r="V29" s="76" t="str">
        <f t="shared" si="6"/>
        <v/>
      </c>
      <c r="W29" s="76" t="str">
        <f t="shared" si="7"/>
        <v/>
      </c>
      <c r="X29" s="78">
        <f t="shared" si="8"/>
        <v>0.33333333333333331</v>
      </c>
    </row>
    <row r="30" spans="1:24" s="10" customFormat="1" ht="24.95" customHeight="1" x14ac:dyDescent="0.15">
      <c r="A30" s="30">
        <v>22</v>
      </c>
      <c r="B30" s="55" t="str">
        <f t="shared" si="9"/>
        <v>金</v>
      </c>
      <c r="C30" s="129"/>
      <c r="D30" s="18">
        <v>0.375</v>
      </c>
      <c r="E30" s="82">
        <v>0.75</v>
      </c>
      <c r="F30" s="130">
        <f t="shared" si="10"/>
        <v>4.1666666666666664E-2</v>
      </c>
      <c r="G30" s="56">
        <f t="shared" si="1"/>
        <v>0.33333333333333331</v>
      </c>
      <c r="H30" s="18">
        <f t="shared" si="2"/>
        <v>0.33333333333333331</v>
      </c>
      <c r="I30" s="18" t="str">
        <f t="shared" si="3"/>
        <v/>
      </c>
      <c r="J30" s="18" t="str">
        <f t="shared" si="4"/>
        <v/>
      </c>
      <c r="K30" s="7"/>
      <c r="L30" s="32"/>
      <c r="M30" s="32"/>
      <c r="N30" s="33"/>
      <c r="O30" s="65"/>
      <c r="Q30" s="82">
        <f t="shared" si="5"/>
        <v>0.625</v>
      </c>
      <c r="R30" s="82">
        <f t="shared" si="11"/>
        <v>5.125</v>
      </c>
      <c r="S30" s="82">
        <f t="shared" si="12"/>
        <v>4.5</v>
      </c>
      <c r="T30" s="88"/>
      <c r="U30" s="76">
        <f t="shared" si="0"/>
        <v>0.33333333333333331</v>
      </c>
      <c r="V30" s="76" t="str">
        <f t="shared" si="6"/>
        <v/>
      </c>
      <c r="W30" s="76" t="str">
        <f t="shared" si="7"/>
        <v/>
      </c>
      <c r="X30" s="78">
        <f t="shared" si="8"/>
        <v>0.33333333333333331</v>
      </c>
    </row>
    <row r="31" spans="1:24" s="10" customFormat="1" ht="24.95" customHeight="1" x14ac:dyDescent="0.15">
      <c r="A31" s="30">
        <v>23</v>
      </c>
      <c r="B31" s="55" t="str">
        <f t="shared" si="9"/>
        <v>土</v>
      </c>
      <c r="C31" s="129">
        <v>1</v>
      </c>
      <c r="D31" s="18"/>
      <c r="E31" s="82"/>
      <c r="F31" s="130">
        <f t="shared" si="10"/>
        <v>0</v>
      </c>
      <c r="G31" s="56">
        <f t="shared" si="1"/>
        <v>0</v>
      </c>
      <c r="H31" s="18">
        <f t="shared" si="2"/>
        <v>0</v>
      </c>
      <c r="I31" s="18" t="str">
        <f t="shared" si="3"/>
        <v/>
      </c>
      <c r="J31" s="18" t="str">
        <f t="shared" si="4"/>
        <v/>
      </c>
      <c r="K31" s="7"/>
      <c r="L31" s="32"/>
      <c r="M31" s="32"/>
      <c r="N31" s="33"/>
      <c r="O31" s="65"/>
      <c r="Q31" s="82">
        <f t="shared" si="5"/>
        <v>0.625</v>
      </c>
      <c r="R31" s="82">
        <f t="shared" si="11"/>
        <v>5.125</v>
      </c>
      <c r="S31" s="82">
        <f t="shared" si="12"/>
        <v>4.5</v>
      </c>
      <c r="T31" s="88"/>
      <c r="U31" s="76">
        <f t="shared" si="0"/>
        <v>0</v>
      </c>
      <c r="V31" s="76" t="str">
        <f t="shared" si="6"/>
        <v/>
      </c>
      <c r="W31" s="76" t="str">
        <f t="shared" si="7"/>
        <v/>
      </c>
      <c r="X31" s="78">
        <f t="shared" si="8"/>
        <v>0</v>
      </c>
    </row>
    <row r="32" spans="1:24" s="10" customFormat="1" ht="24.95" customHeight="1" x14ac:dyDescent="0.15">
      <c r="A32" s="30">
        <v>24</v>
      </c>
      <c r="B32" s="55" t="str">
        <f t="shared" si="9"/>
        <v>日</v>
      </c>
      <c r="C32" s="129">
        <v>1</v>
      </c>
      <c r="D32" s="18"/>
      <c r="E32" s="82"/>
      <c r="F32" s="130">
        <f t="shared" si="10"/>
        <v>0</v>
      </c>
      <c r="G32" s="56">
        <f t="shared" si="1"/>
        <v>0</v>
      </c>
      <c r="H32" s="18">
        <f t="shared" si="2"/>
        <v>0</v>
      </c>
      <c r="I32" s="18" t="str">
        <f t="shared" si="3"/>
        <v/>
      </c>
      <c r="J32" s="18" t="str">
        <f t="shared" si="4"/>
        <v/>
      </c>
      <c r="K32" s="7"/>
      <c r="L32" s="32"/>
      <c r="M32" s="32"/>
      <c r="N32" s="33"/>
      <c r="O32" s="65"/>
      <c r="Q32" s="82">
        <f t="shared" si="5"/>
        <v>0.625</v>
      </c>
      <c r="R32" s="82">
        <f t="shared" si="11"/>
        <v>5.125</v>
      </c>
      <c r="S32" s="82">
        <f t="shared" si="12"/>
        <v>4.5</v>
      </c>
      <c r="T32" s="88"/>
      <c r="U32" s="76">
        <f t="shared" si="0"/>
        <v>0</v>
      </c>
      <c r="V32" s="76" t="str">
        <f t="shared" si="6"/>
        <v/>
      </c>
      <c r="W32" s="76" t="str">
        <f t="shared" si="7"/>
        <v/>
      </c>
      <c r="X32" s="78">
        <f t="shared" si="8"/>
        <v>0</v>
      </c>
    </row>
    <row r="33" spans="1:24" s="10" customFormat="1" ht="24.95" customHeight="1" x14ac:dyDescent="0.15">
      <c r="A33" s="30">
        <v>25</v>
      </c>
      <c r="B33" s="55" t="str">
        <f t="shared" si="9"/>
        <v>月</v>
      </c>
      <c r="C33" s="129"/>
      <c r="D33" s="18">
        <v>0.41666666666666669</v>
      </c>
      <c r="E33" s="82">
        <v>0.70833333333333337</v>
      </c>
      <c r="F33" s="130">
        <f t="shared" si="10"/>
        <v>4.1666666666666664E-2</v>
      </c>
      <c r="G33" s="56">
        <f t="shared" si="1"/>
        <v>0.25</v>
      </c>
      <c r="H33" s="18">
        <f t="shared" si="2"/>
        <v>0.33333333333333331</v>
      </c>
      <c r="I33" s="18" t="str">
        <f t="shared" si="3"/>
        <v/>
      </c>
      <c r="J33" s="18" t="str">
        <f t="shared" si="4"/>
        <v/>
      </c>
      <c r="K33" s="7"/>
      <c r="L33" s="32"/>
      <c r="M33" s="32"/>
      <c r="N33" s="33"/>
      <c r="O33" s="65"/>
      <c r="Q33" s="82">
        <f t="shared" si="5"/>
        <v>0.54166666666666696</v>
      </c>
      <c r="R33" s="82">
        <f t="shared" si="11"/>
        <v>5.375</v>
      </c>
      <c r="S33" s="82">
        <f t="shared" si="12"/>
        <v>4.833333333333333</v>
      </c>
      <c r="T33" s="88"/>
      <c r="U33" s="76">
        <f t="shared" si="0"/>
        <v>0.33333333333333331</v>
      </c>
      <c r="V33" s="76" t="str">
        <f t="shared" si="6"/>
        <v/>
      </c>
      <c r="W33" s="76" t="str">
        <f t="shared" si="7"/>
        <v/>
      </c>
      <c r="X33" s="78">
        <f t="shared" si="8"/>
        <v>0.33333333333333331</v>
      </c>
    </row>
    <row r="34" spans="1:24" s="10" customFormat="1" ht="24.95" customHeight="1" x14ac:dyDescent="0.15">
      <c r="A34" s="30">
        <v>26</v>
      </c>
      <c r="B34" s="55" t="str">
        <f t="shared" si="9"/>
        <v>火</v>
      </c>
      <c r="C34" s="129"/>
      <c r="D34" s="18">
        <v>0.41666666666666669</v>
      </c>
      <c r="E34" s="82">
        <v>0.70833333333333337</v>
      </c>
      <c r="F34" s="130">
        <f t="shared" si="10"/>
        <v>4.1666666666666664E-2</v>
      </c>
      <c r="G34" s="56">
        <f t="shared" si="1"/>
        <v>0.25</v>
      </c>
      <c r="H34" s="18">
        <f t="shared" si="2"/>
        <v>0.33333333333333331</v>
      </c>
      <c r="I34" s="18" t="str">
        <f t="shared" si="3"/>
        <v/>
      </c>
      <c r="J34" s="18" t="str">
        <f t="shared" si="4"/>
        <v/>
      </c>
      <c r="K34" s="7"/>
      <c r="L34" s="32"/>
      <c r="M34" s="32"/>
      <c r="N34" s="33"/>
      <c r="O34" s="65"/>
      <c r="Q34" s="82">
        <f t="shared" si="5"/>
        <v>0.45833333333333393</v>
      </c>
      <c r="R34" s="82">
        <f t="shared" si="11"/>
        <v>5.625</v>
      </c>
      <c r="S34" s="82">
        <f t="shared" si="12"/>
        <v>5.1666666666666661</v>
      </c>
      <c r="T34" s="88"/>
      <c r="U34" s="76">
        <f t="shared" si="0"/>
        <v>0.33333333333333331</v>
      </c>
      <c r="V34" s="76" t="str">
        <f t="shared" si="6"/>
        <v/>
      </c>
      <c r="W34" s="76" t="str">
        <f t="shared" si="7"/>
        <v/>
      </c>
      <c r="X34" s="78">
        <f t="shared" si="8"/>
        <v>0.33333333333333331</v>
      </c>
    </row>
    <row r="35" spans="1:24" s="10" customFormat="1" ht="24.95" customHeight="1" x14ac:dyDescent="0.15">
      <c r="A35" s="30">
        <v>27</v>
      </c>
      <c r="B35" s="55" t="str">
        <f t="shared" si="9"/>
        <v>水</v>
      </c>
      <c r="C35" s="129">
        <v>3</v>
      </c>
      <c r="D35" s="18">
        <v>0.375</v>
      </c>
      <c r="E35" s="82">
        <v>0.58333333333333337</v>
      </c>
      <c r="F35" s="130">
        <f t="shared" si="10"/>
        <v>4.1666666666666664E-2</v>
      </c>
      <c r="G35" s="56">
        <f t="shared" si="1"/>
        <v>0.16666666666666671</v>
      </c>
      <c r="H35" s="18">
        <f t="shared" si="2"/>
        <v>0.16666666666666666</v>
      </c>
      <c r="I35" s="18" t="str">
        <f t="shared" si="3"/>
        <v/>
      </c>
      <c r="J35" s="18" t="str">
        <f t="shared" si="4"/>
        <v/>
      </c>
      <c r="K35" s="7"/>
      <c r="L35" s="32"/>
      <c r="M35" s="32">
        <v>0.5</v>
      </c>
      <c r="N35" s="33"/>
      <c r="O35" s="66" t="s">
        <v>32</v>
      </c>
      <c r="Q35" s="82">
        <f t="shared" si="5"/>
        <v>0.45833333333333393</v>
      </c>
      <c r="R35" s="82">
        <f t="shared" si="11"/>
        <v>5.791666666666667</v>
      </c>
      <c r="S35" s="82">
        <f t="shared" si="12"/>
        <v>5.333333333333333</v>
      </c>
      <c r="T35" s="88"/>
      <c r="U35" s="76">
        <f t="shared" si="0"/>
        <v>0</v>
      </c>
      <c r="V35" s="76" t="str">
        <f t="shared" si="6"/>
        <v/>
      </c>
      <c r="W35" s="76">
        <f t="shared" si="7"/>
        <v>0.16666666666666666</v>
      </c>
      <c r="X35" s="78">
        <f t="shared" si="8"/>
        <v>0.16666666666666666</v>
      </c>
    </row>
    <row r="36" spans="1:24" s="10" customFormat="1" ht="24.95" customHeight="1" x14ac:dyDescent="0.15">
      <c r="A36" s="30">
        <v>28</v>
      </c>
      <c r="B36" s="55" t="str">
        <f t="shared" si="9"/>
        <v>木</v>
      </c>
      <c r="C36" s="129"/>
      <c r="D36" s="18">
        <v>0.41666666666666669</v>
      </c>
      <c r="E36" s="82">
        <v>0.70833333333333337</v>
      </c>
      <c r="F36" s="130">
        <f t="shared" si="10"/>
        <v>4.1666666666666664E-2</v>
      </c>
      <c r="G36" s="56">
        <f t="shared" si="1"/>
        <v>0.25</v>
      </c>
      <c r="H36" s="18">
        <f t="shared" si="2"/>
        <v>0.33333333333333331</v>
      </c>
      <c r="I36" s="18" t="str">
        <f t="shared" si="3"/>
        <v/>
      </c>
      <c r="J36" s="18" t="str">
        <f t="shared" si="4"/>
        <v/>
      </c>
      <c r="K36" s="7"/>
      <c r="L36" s="32"/>
      <c r="M36" s="32"/>
      <c r="N36" s="33"/>
      <c r="O36" s="65"/>
      <c r="Q36" s="82">
        <f t="shared" si="5"/>
        <v>0.37500000000000089</v>
      </c>
      <c r="R36" s="82">
        <f t="shared" si="11"/>
        <v>6.041666666666667</v>
      </c>
      <c r="S36" s="82">
        <f t="shared" si="12"/>
        <v>5.6666666666666661</v>
      </c>
      <c r="T36" s="88"/>
      <c r="U36" s="76">
        <f t="shared" si="0"/>
        <v>0.33333333333333331</v>
      </c>
      <c r="V36" s="76" t="str">
        <f t="shared" si="6"/>
        <v/>
      </c>
      <c r="W36" s="76" t="str">
        <f t="shared" si="7"/>
        <v/>
      </c>
      <c r="X36" s="78">
        <f t="shared" si="8"/>
        <v>0.33333333333333331</v>
      </c>
    </row>
    <row r="37" spans="1:24" s="10" customFormat="1" ht="24.95" customHeight="1" x14ac:dyDescent="0.15">
      <c r="A37" s="30">
        <f>IF(E4=2,VLOOKUP(A4,閏年,2,),29)</f>
        <v>29</v>
      </c>
      <c r="B37" s="55" t="str">
        <f>IF(E4=2,"",TEXT(DATE($A$4,$E$4,$A37),"aaa"))</f>
        <v>金</v>
      </c>
      <c r="C37" s="129">
        <v>1</v>
      </c>
      <c r="D37" s="18"/>
      <c r="E37" s="82"/>
      <c r="F37" s="130">
        <f t="shared" si="10"/>
        <v>0</v>
      </c>
      <c r="G37" s="56">
        <f t="shared" si="1"/>
        <v>0</v>
      </c>
      <c r="H37" s="18">
        <f t="shared" si="2"/>
        <v>0</v>
      </c>
      <c r="I37" s="18" t="str">
        <f t="shared" si="3"/>
        <v/>
      </c>
      <c r="J37" s="18" t="str">
        <f t="shared" si="4"/>
        <v/>
      </c>
      <c r="K37" s="7"/>
      <c r="L37" s="32"/>
      <c r="M37" s="32"/>
      <c r="N37" s="33"/>
      <c r="O37" s="65"/>
      <c r="Q37" s="82">
        <f t="shared" si="5"/>
        <v>0.37500000000000089</v>
      </c>
      <c r="R37" s="82">
        <f t="shared" si="11"/>
        <v>6.041666666666667</v>
      </c>
      <c r="S37" s="82">
        <f t="shared" si="12"/>
        <v>5.6666666666666661</v>
      </c>
      <c r="T37" s="88"/>
      <c r="U37" s="76">
        <f t="shared" si="0"/>
        <v>0</v>
      </c>
      <c r="V37" s="76" t="str">
        <f t="shared" si="6"/>
        <v/>
      </c>
      <c r="W37" s="76" t="str">
        <f t="shared" si="7"/>
        <v/>
      </c>
      <c r="X37" s="78">
        <f t="shared" si="8"/>
        <v>0</v>
      </c>
    </row>
    <row r="38" spans="1:24" s="10" customFormat="1" ht="24.95" customHeight="1" x14ac:dyDescent="0.15">
      <c r="A38" s="30">
        <f>IF(E4=2,"",30)</f>
        <v>30</v>
      </c>
      <c r="B38" s="55" t="str">
        <f>IF(E4=2,"",TEXT(DATE($A$4,$E$4,$A38),"aaa"))</f>
        <v>土</v>
      </c>
      <c r="C38" s="129">
        <v>1</v>
      </c>
      <c r="D38" s="18"/>
      <c r="E38" s="82"/>
      <c r="F38" s="130">
        <f t="shared" si="10"/>
        <v>0</v>
      </c>
      <c r="G38" s="56">
        <f t="shared" si="1"/>
        <v>0</v>
      </c>
      <c r="H38" s="18">
        <f t="shared" si="2"/>
        <v>0</v>
      </c>
      <c r="I38" s="18" t="str">
        <f t="shared" si="3"/>
        <v/>
      </c>
      <c r="J38" s="18" t="str">
        <f t="shared" si="4"/>
        <v/>
      </c>
      <c r="K38" s="7"/>
      <c r="L38" s="32"/>
      <c r="M38" s="32"/>
      <c r="N38" s="33"/>
      <c r="O38" s="65"/>
      <c r="Q38" s="82">
        <f t="shared" si="5"/>
        <v>0.37500000000000089</v>
      </c>
      <c r="R38" s="82">
        <f t="shared" si="11"/>
        <v>6.041666666666667</v>
      </c>
      <c r="S38" s="82">
        <f t="shared" si="12"/>
        <v>5.6666666666666661</v>
      </c>
      <c r="T38" s="88"/>
      <c r="U38" s="76">
        <f t="shared" si="0"/>
        <v>0</v>
      </c>
      <c r="V38" s="76" t="str">
        <f t="shared" si="6"/>
        <v/>
      </c>
      <c r="W38" s="76" t="str">
        <f t="shared" si="7"/>
        <v/>
      </c>
      <c r="X38" s="78">
        <f t="shared" si="8"/>
        <v>0</v>
      </c>
    </row>
    <row r="39" spans="1:24" s="10" customFormat="1" ht="24.95" customHeight="1" thickBot="1" x14ac:dyDescent="0.2">
      <c r="A39" s="30" t="str">
        <f>IF(E4=2,"",IF(E4=4,"",IF(E4=6,"",IF(E4=9,"",IF(E4=11,"",31)))))</f>
        <v/>
      </c>
      <c r="B39" s="55" t="str">
        <f>IF(E4=2,"",IF(E4=4,"",IF(E4=6,"",IF(E4=9,"",IF(E4=11,"",TEXT(DATE($A$4,$E$4,$A39),"aaa"))))))</f>
        <v/>
      </c>
      <c r="C39" s="131"/>
      <c r="D39" s="132"/>
      <c r="E39" s="133"/>
      <c r="F39" s="134">
        <f t="shared" si="10"/>
        <v>0</v>
      </c>
      <c r="G39" s="56">
        <f t="shared" si="1"/>
        <v>0</v>
      </c>
      <c r="H39" s="18">
        <f t="shared" si="2"/>
        <v>0</v>
      </c>
      <c r="I39" s="18" t="str">
        <f t="shared" si="3"/>
        <v/>
      </c>
      <c r="J39" s="18" t="str">
        <f t="shared" si="4"/>
        <v/>
      </c>
      <c r="K39" s="7"/>
      <c r="L39" s="32"/>
      <c r="M39" s="32"/>
      <c r="N39" s="33"/>
      <c r="O39" s="65"/>
      <c r="Q39" s="82">
        <f>R39-SUM(S39:T39)</f>
        <v>0.37500000000000089</v>
      </c>
      <c r="R39" s="82">
        <f t="shared" si="11"/>
        <v>6.041666666666667</v>
      </c>
      <c r="S39" s="82">
        <f t="shared" si="12"/>
        <v>5.6666666666666661</v>
      </c>
      <c r="T39" s="88"/>
      <c r="U39" s="76">
        <f>IF(D39&gt;0,IF(C39&lt;1,G$7,0),0)</f>
        <v>0</v>
      </c>
      <c r="V39" s="76" t="str">
        <f t="shared" si="6"/>
        <v/>
      </c>
      <c r="W39" s="76" t="str">
        <f t="shared" si="7"/>
        <v/>
      </c>
      <c r="X39" s="79">
        <f t="shared" si="8"/>
        <v>0</v>
      </c>
    </row>
    <row r="40" spans="1:24" ht="24.95" customHeight="1" thickTop="1" x14ac:dyDescent="0.15">
      <c r="A40" s="47">
        <f>COUNTIF(A9:A39,"&gt;0")</f>
        <v>30</v>
      </c>
      <c r="B40" s="52"/>
      <c r="C40" s="59">
        <f>A40-D40</f>
        <v>11</v>
      </c>
      <c r="D40" s="59">
        <f>COUNTA(D9:D39)</f>
        <v>19</v>
      </c>
      <c r="E40" s="187" t="s">
        <v>7</v>
      </c>
      <c r="F40" s="187"/>
      <c r="G40" s="48">
        <f t="shared" ref="G40:N40" si="13">SUM(G9:G39)</f>
        <v>6.041666666666667</v>
      </c>
      <c r="H40" s="49">
        <f>SUM(H9:H39)</f>
        <v>5.6666666666666661</v>
      </c>
      <c r="I40" s="49">
        <f t="shared" si="13"/>
        <v>0.16666666666666663</v>
      </c>
      <c r="J40" s="49">
        <f t="shared" si="13"/>
        <v>0.33333333333333331</v>
      </c>
      <c r="K40" s="49">
        <f t="shared" si="13"/>
        <v>0</v>
      </c>
      <c r="L40" s="53">
        <f t="shared" si="13"/>
        <v>2.5</v>
      </c>
      <c r="M40" s="53">
        <f t="shared" si="13"/>
        <v>0.5</v>
      </c>
      <c r="N40" s="53">
        <f t="shared" si="13"/>
        <v>0</v>
      </c>
      <c r="O40" s="67"/>
      <c r="R40" s="80"/>
      <c r="S40" s="80"/>
      <c r="U40" s="76"/>
      <c r="V40" s="76"/>
      <c r="W40" s="76"/>
      <c r="X40" s="76"/>
    </row>
    <row r="41" spans="1:24" s="45" customFormat="1" ht="15.75" customHeight="1" x14ac:dyDescent="0.15">
      <c r="A41" s="51" t="s">
        <v>24</v>
      </c>
      <c r="B41" s="40"/>
      <c r="C41" s="104" t="s">
        <v>48</v>
      </c>
      <c r="D41" s="51" t="s">
        <v>49</v>
      </c>
      <c r="E41" s="40"/>
      <c r="F41" s="40"/>
      <c r="G41" s="62" t="s">
        <v>29</v>
      </c>
      <c r="H41" s="62" t="s">
        <v>38</v>
      </c>
      <c r="I41" s="39" t="s">
        <v>22</v>
      </c>
      <c r="J41" s="42" t="s">
        <v>21</v>
      </c>
      <c r="K41" s="42"/>
      <c r="L41" s="105" t="s">
        <v>25</v>
      </c>
      <c r="M41" s="54" t="s">
        <v>26</v>
      </c>
      <c r="N41" s="54" t="s">
        <v>27</v>
      </c>
      <c r="O41" s="44"/>
      <c r="R41" s="80"/>
      <c r="S41" s="80"/>
      <c r="T41" s="89"/>
    </row>
    <row r="42" spans="1:24" s="45" customFormat="1" ht="15.75" customHeight="1" thickBot="1" x14ac:dyDescent="0.2">
      <c r="A42" s="51"/>
      <c r="B42" s="40"/>
      <c r="C42" s="51"/>
      <c r="D42" s="51"/>
      <c r="E42" s="40"/>
      <c r="F42" s="40"/>
      <c r="G42" s="62"/>
      <c r="H42" s="62"/>
      <c r="I42" s="39"/>
      <c r="J42" s="42" t="s">
        <v>50</v>
      </c>
      <c r="K42" s="42"/>
      <c r="L42" s="54"/>
      <c r="M42" s="54"/>
      <c r="N42" s="54"/>
      <c r="O42" s="44"/>
      <c r="R42" s="80"/>
      <c r="S42" s="80"/>
      <c r="T42" s="89"/>
    </row>
    <row r="43" spans="1:24" s="45" customFormat="1" ht="15.75" customHeight="1" thickBot="1" x14ac:dyDescent="0.2">
      <c r="A43" s="50"/>
      <c r="B43" s="40"/>
      <c r="C43" s="51"/>
      <c r="D43" s="51"/>
      <c r="E43" s="40"/>
      <c r="F43" s="40"/>
      <c r="G43" s="94" t="s">
        <v>39</v>
      </c>
      <c r="H43" s="155">
        <f>G40-H40</f>
        <v>0.37500000000000089</v>
      </c>
      <c r="I43" s="149" t="s">
        <v>104</v>
      </c>
      <c r="J43" s="150"/>
      <c r="K43" s="150"/>
      <c r="L43" s="150"/>
      <c r="M43" s="150"/>
      <c r="N43" s="153"/>
      <c r="O43" s="44"/>
      <c r="R43" s="80"/>
      <c r="S43" s="80"/>
      <c r="T43" s="89"/>
    </row>
    <row r="44" spans="1:24" ht="14.25" thickBot="1" x14ac:dyDescent="0.2">
      <c r="H44" s="90" t="s">
        <v>77</v>
      </c>
      <c r="I44" s="151" t="s">
        <v>103</v>
      </c>
      <c r="J44" s="152"/>
      <c r="K44" s="152"/>
      <c r="L44" s="152"/>
      <c r="M44" s="152"/>
      <c r="N44" s="154"/>
      <c r="R44" s="80"/>
      <c r="S44" s="80"/>
    </row>
    <row r="45" spans="1:24" ht="14.25" thickBot="1" x14ac:dyDescent="0.2">
      <c r="R45" s="80"/>
      <c r="S45" s="80"/>
      <c r="W45" t="s">
        <v>36</v>
      </c>
    </row>
    <row r="46" spans="1:24" x14ac:dyDescent="0.15">
      <c r="R46" s="80"/>
      <c r="S46" s="80"/>
      <c r="W46" s="70">
        <v>2011</v>
      </c>
      <c r="X46" s="71" t="str">
        <f>""</f>
        <v/>
      </c>
    </row>
    <row r="47" spans="1:24" x14ac:dyDescent="0.15">
      <c r="R47" s="80"/>
      <c r="S47" s="80"/>
      <c r="W47" s="72">
        <v>2012</v>
      </c>
      <c r="X47" s="73">
        <v>29</v>
      </c>
    </row>
    <row r="48" spans="1:24" x14ac:dyDescent="0.15">
      <c r="R48" s="80"/>
      <c r="S48" s="80"/>
      <c r="W48" s="72">
        <v>2013</v>
      </c>
      <c r="X48" s="73" t="str">
        <f>""</f>
        <v/>
      </c>
    </row>
    <row r="49" spans="18:24" x14ac:dyDescent="0.15">
      <c r="R49" s="80"/>
      <c r="S49" s="80"/>
      <c r="W49" s="72">
        <v>2014</v>
      </c>
      <c r="X49" s="73" t="str">
        <f>""</f>
        <v/>
      </c>
    </row>
    <row r="50" spans="18:24" x14ac:dyDescent="0.15">
      <c r="R50" s="80"/>
      <c r="S50" s="80"/>
      <c r="W50" s="72">
        <v>2015</v>
      </c>
      <c r="X50" s="73" t="str">
        <f>""</f>
        <v/>
      </c>
    </row>
    <row r="51" spans="18:24" x14ac:dyDescent="0.15">
      <c r="R51" s="80"/>
      <c r="S51" s="80"/>
      <c r="W51" s="72">
        <v>2016</v>
      </c>
      <c r="X51" s="73">
        <v>29</v>
      </c>
    </row>
    <row r="52" spans="18:24" x14ac:dyDescent="0.15">
      <c r="R52" s="80"/>
      <c r="S52" s="80"/>
      <c r="W52" s="72">
        <v>2017</v>
      </c>
      <c r="X52" s="73" t="str">
        <f>""</f>
        <v/>
      </c>
    </row>
    <row r="53" spans="18:24" x14ac:dyDescent="0.15">
      <c r="W53" s="72">
        <v>2018</v>
      </c>
      <c r="X53" s="73" t="str">
        <f>""</f>
        <v/>
      </c>
    </row>
    <row r="54" spans="18:24" x14ac:dyDescent="0.15">
      <c r="W54" s="72">
        <v>2019</v>
      </c>
      <c r="X54" s="73" t="str">
        <f>""</f>
        <v/>
      </c>
    </row>
    <row r="55" spans="18:24" x14ac:dyDescent="0.15">
      <c r="W55" s="72">
        <v>2020</v>
      </c>
      <c r="X55" s="73">
        <v>29</v>
      </c>
    </row>
    <row r="56" spans="18:24" x14ac:dyDescent="0.15">
      <c r="W56" s="72">
        <v>2021</v>
      </c>
      <c r="X56" s="73" t="str">
        <f>""</f>
        <v/>
      </c>
    </row>
    <row r="57" spans="18:24" x14ac:dyDescent="0.15">
      <c r="W57" s="72">
        <v>2022</v>
      </c>
      <c r="X57" s="73" t="str">
        <f>""</f>
        <v/>
      </c>
    </row>
    <row r="58" spans="18:24" x14ac:dyDescent="0.15">
      <c r="W58" s="72">
        <v>2023</v>
      </c>
      <c r="X58" s="73" t="str">
        <f>""</f>
        <v/>
      </c>
    </row>
    <row r="59" spans="18:24" x14ac:dyDescent="0.15">
      <c r="W59" s="72">
        <v>2024</v>
      </c>
      <c r="X59" s="73">
        <v>29</v>
      </c>
    </row>
    <row r="60" spans="18:24" x14ac:dyDescent="0.15">
      <c r="W60" s="72">
        <v>2025</v>
      </c>
      <c r="X60" s="73" t="str">
        <f>""</f>
        <v/>
      </c>
    </row>
    <row r="61" spans="18:24" x14ac:dyDescent="0.15">
      <c r="W61" s="72">
        <v>2026</v>
      </c>
      <c r="X61" s="73" t="str">
        <f>""</f>
        <v/>
      </c>
    </row>
    <row r="62" spans="18:24" x14ac:dyDescent="0.15">
      <c r="W62" s="72">
        <v>2027</v>
      </c>
      <c r="X62" s="73" t="str">
        <f>""</f>
        <v/>
      </c>
    </row>
    <row r="63" spans="18:24" ht="14.25" thickBot="1" x14ac:dyDescent="0.2">
      <c r="W63" s="74">
        <v>2028</v>
      </c>
      <c r="X63" s="75">
        <v>29</v>
      </c>
    </row>
    <row r="64" spans="18:24" x14ac:dyDescent="0.15">
      <c r="W64" s="10"/>
    </row>
    <row r="65" spans="23:23" x14ac:dyDescent="0.15">
      <c r="W65" s="10"/>
    </row>
    <row r="66" spans="23:23" x14ac:dyDescent="0.15">
      <c r="W66" s="10"/>
    </row>
    <row r="67" spans="23:23" x14ac:dyDescent="0.15">
      <c r="W67" s="10"/>
    </row>
    <row r="68" spans="23:23" x14ac:dyDescent="0.15">
      <c r="W68" s="10"/>
    </row>
  </sheetData>
  <mergeCells count="6">
    <mergeCell ref="A1:O1"/>
    <mergeCell ref="A4:C4"/>
    <mergeCell ref="I4:K4"/>
    <mergeCell ref="M4:O4"/>
    <mergeCell ref="H7:O7"/>
    <mergeCell ref="E40:F40"/>
  </mergeCells>
  <phoneticPr fontId="23"/>
  <conditionalFormatting sqref="A9:J39">
    <cfRule type="expression" dxfId="33" priority="9" stopIfTrue="1">
      <formula>$C9=1</formula>
    </cfRule>
  </conditionalFormatting>
  <conditionalFormatting sqref="L9:L39">
    <cfRule type="expression" dxfId="32" priority="8" stopIfTrue="1">
      <formula>$C9=2</formula>
    </cfRule>
  </conditionalFormatting>
  <conditionalFormatting sqref="F9:F39">
    <cfRule type="expression" dxfId="31" priority="6" stopIfTrue="1">
      <formula>$F9&lt;TIME(1,0,0)</formula>
    </cfRule>
    <cfRule type="expression" dxfId="30" priority="7" stopIfTrue="1">
      <formula>$F9&gt;TIME(1,0,0)</formula>
    </cfRule>
  </conditionalFormatting>
  <conditionalFormatting sqref="M9:N39">
    <cfRule type="expression" dxfId="29" priority="5" stopIfTrue="1">
      <formula>$C9=3</formula>
    </cfRule>
  </conditionalFormatting>
  <conditionalFormatting sqref="Q9:Q39">
    <cfRule type="expression" dxfId="28" priority="4" stopIfTrue="1">
      <formula>Q9&gt;=TIME(10,0,0)</formula>
    </cfRule>
  </conditionalFormatting>
  <conditionalFormatting sqref="F9:F39">
    <cfRule type="expression" dxfId="27" priority="3" stopIfTrue="1">
      <formula>$C9=1</formula>
    </cfRule>
  </conditionalFormatting>
  <conditionalFormatting sqref="F9:F39">
    <cfRule type="expression" dxfId="26" priority="1" stopIfTrue="1">
      <formula>$F9&lt;TIME(1,0,0)</formula>
    </cfRule>
    <cfRule type="expression" dxfId="25" priority="2" stopIfTrue="1">
      <formula>$F9&gt;TIME(1,0,0)</formula>
    </cfRule>
  </conditionalFormatting>
  <printOptions horizontalCentered="1"/>
  <pageMargins left="0.51181102362204722" right="0.31496062992125984" top="0.74803149606299213" bottom="0.27559055118110237" header="0.39370078740157483" footer="0.59055118110236227"/>
  <pageSetup paperSize="9" scale="7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opLeftCell="A28" zoomScaleNormal="100" workbookViewId="0">
      <selection activeCell="A3" sqref="A3"/>
    </sheetView>
  </sheetViews>
  <sheetFormatPr defaultRowHeight="13.5" x14ac:dyDescent="0.15"/>
  <cols>
    <col min="1" max="1" width="5.25" style="1" customWidth="1"/>
    <col min="2" max="3" width="4.25" style="1" customWidth="1"/>
    <col min="4" max="4" width="8.625" style="17" customWidth="1"/>
    <col min="5" max="5" width="8.625" customWidth="1"/>
    <col min="6" max="6" width="9.125" style="5" customWidth="1"/>
    <col min="7" max="8" width="10.125" customWidth="1"/>
    <col min="9" max="10" width="9.625" customWidth="1"/>
    <col min="11" max="11" width="1.375" customWidth="1"/>
    <col min="12" max="12" width="9.25" bestFit="1" customWidth="1"/>
    <col min="13" max="13" width="10.125" bestFit="1" customWidth="1"/>
    <col min="14" max="14" width="12.625" customWidth="1"/>
    <col min="15" max="15" width="12.625" style="8" customWidth="1"/>
    <col min="17" max="17" width="7.875" customWidth="1"/>
    <col min="18" max="18" width="9.25" bestFit="1" customWidth="1"/>
    <col min="19" max="19" width="9.625" customWidth="1"/>
    <col min="20" max="20" width="9.625" style="86" customWidth="1"/>
    <col min="21" max="21" width="4.875" bestFit="1" customWidth="1"/>
    <col min="22" max="22" width="5.875" customWidth="1"/>
    <col min="23" max="23" width="6" customWidth="1"/>
    <col min="24" max="24" width="6.25" customWidth="1"/>
  </cols>
  <sheetData>
    <row r="1" spans="1:24" ht="27" customHeight="1" x14ac:dyDescent="0.15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Q1" t="s">
        <v>37</v>
      </c>
    </row>
    <row r="2" spans="1:24" ht="15.75" customHeight="1" x14ac:dyDescent="0.15">
      <c r="A2" s="146" t="s">
        <v>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61" t="s">
        <v>28</v>
      </c>
    </row>
    <row r="3" spans="1:24" ht="12.75" customHeight="1" thickBot="1" x14ac:dyDescent="0.2">
      <c r="A3" s="3"/>
      <c r="B3" s="3"/>
      <c r="C3" s="3"/>
      <c r="D3" s="12"/>
      <c r="E3" s="3"/>
      <c r="F3" s="4"/>
      <c r="G3" s="3"/>
      <c r="H3" s="3"/>
      <c r="I3" s="3"/>
      <c r="J3" s="3"/>
      <c r="K3" s="3"/>
      <c r="L3" s="3"/>
      <c r="M3" s="3"/>
      <c r="N3" s="3"/>
    </row>
    <row r="4" spans="1:24" ht="30" customHeight="1" thickBot="1" x14ac:dyDescent="0.2">
      <c r="A4" s="193">
        <v>2011</v>
      </c>
      <c r="B4" s="194"/>
      <c r="C4" s="195"/>
      <c r="D4" s="13" t="s">
        <v>3</v>
      </c>
      <c r="E4" s="14">
        <v>4</v>
      </c>
      <c r="F4" s="13" t="s">
        <v>4</v>
      </c>
      <c r="G4" s="13"/>
      <c r="H4" s="15" t="s">
        <v>5</v>
      </c>
      <c r="I4" s="196" t="s">
        <v>23</v>
      </c>
      <c r="J4" s="197"/>
      <c r="K4" s="198"/>
      <c r="L4" s="16" t="s">
        <v>6</v>
      </c>
      <c r="M4" s="199" t="s">
        <v>56</v>
      </c>
      <c r="N4" s="200"/>
      <c r="O4" s="201"/>
    </row>
    <row r="5" spans="1:24" ht="12.75" customHeight="1" x14ac:dyDescent="0.15">
      <c r="A5" s="22"/>
      <c r="B5" s="22"/>
      <c r="C5" s="117" t="s">
        <v>68</v>
      </c>
      <c r="D5" s="23"/>
      <c r="E5" s="24"/>
      <c r="F5" s="23"/>
      <c r="G5" s="23"/>
      <c r="H5" s="25"/>
      <c r="I5" s="26"/>
      <c r="J5" s="26"/>
      <c r="K5" s="26"/>
      <c r="L5" s="27"/>
      <c r="M5" s="28"/>
      <c r="N5" s="28"/>
      <c r="O5" s="9"/>
    </row>
    <row r="6" spans="1:24" s="10" customFormat="1" ht="12.75" customHeight="1" x14ac:dyDescent="0.15">
      <c r="A6" s="22"/>
      <c r="B6" s="22"/>
      <c r="C6" s="118" t="s">
        <v>69</v>
      </c>
      <c r="D6" s="23"/>
      <c r="E6" s="24"/>
      <c r="F6" s="23"/>
      <c r="G6" s="121" t="s">
        <v>20</v>
      </c>
      <c r="H6" s="25"/>
      <c r="I6" s="26"/>
      <c r="J6" s="26"/>
      <c r="K6" s="26"/>
      <c r="L6" s="27"/>
      <c r="M6" s="28"/>
      <c r="N6" s="28"/>
      <c r="O6" s="9"/>
      <c r="Q6" s="21" t="s">
        <v>72</v>
      </c>
      <c r="T6" s="87"/>
    </row>
    <row r="7" spans="1:24" x14ac:dyDescent="0.15">
      <c r="C7" s="117" t="s">
        <v>71</v>
      </c>
      <c r="F7" s="38"/>
      <c r="G7" s="37">
        <v>0.33333333333333331</v>
      </c>
      <c r="H7" s="191" t="s">
        <v>15</v>
      </c>
      <c r="I7" s="192"/>
      <c r="J7" s="192"/>
      <c r="K7" s="192"/>
      <c r="L7" s="192"/>
      <c r="M7" s="192"/>
      <c r="N7" s="192"/>
      <c r="O7" s="192"/>
      <c r="Q7" s="83" t="s">
        <v>76</v>
      </c>
    </row>
    <row r="8" spans="1:24" ht="44.25" customHeight="1" thickBot="1" x14ac:dyDescent="0.2">
      <c r="A8" s="64" t="s">
        <v>0</v>
      </c>
      <c r="B8" s="64" t="s">
        <v>1</v>
      </c>
      <c r="C8" s="57" t="s">
        <v>19</v>
      </c>
      <c r="D8" s="58" t="s">
        <v>17</v>
      </c>
      <c r="E8" s="58" t="s">
        <v>18</v>
      </c>
      <c r="F8" s="69" t="s">
        <v>31</v>
      </c>
      <c r="G8" s="81" t="s">
        <v>40</v>
      </c>
      <c r="H8" s="68" t="s">
        <v>66</v>
      </c>
      <c r="I8" s="34" t="s">
        <v>65</v>
      </c>
      <c r="J8" s="34" t="s">
        <v>12</v>
      </c>
      <c r="K8" s="35"/>
      <c r="L8" s="34" t="s">
        <v>34</v>
      </c>
      <c r="M8" s="34" t="s">
        <v>35</v>
      </c>
      <c r="N8" s="36" t="s">
        <v>33</v>
      </c>
      <c r="O8" s="46" t="s">
        <v>14</v>
      </c>
      <c r="Q8" s="119" t="s">
        <v>78</v>
      </c>
      <c r="R8" s="84" t="s">
        <v>73</v>
      </c>
      <c r="S8" s="85" t="s">
        <v>74</v>
      </c>
      <c r="T8" s="120"/>
    </row>
    <row r="9" spans="1:24" s="10" customFormat="1" ht="24.95" customHeight="1" thickTop="1" x14ac:dyDescent="0.15">
      <c r="A9" s="30">
        <v>1</v>
      </c>
      <c r="B9" s="55" t="str">
        <f>TEXT(DATE($A$4,$E$4,$A9),"aaa")</f>
        <v>金</v>
      </c>
      <c r="C9" s="125"/>
      <c r="D9" s="126"/>
      <c r="E9" s="127"/>
      <c r="F9" s="128">
        <f>IF(D9&gt;0,TIME(1,0,0),0)</f>
        <v>0</v>
      </c>
      <c r="G9" s="56">
        <f>IF((E9-D9-F9)&lt;0,"",E9-D9-F9)</f>
        <v>0</v>
      </c>
      <c r="H9" s="18">
        <f>X9</f>
        <v>0</v>
      </c>
      <c r="I9" s="18" t="str">
        <f>IF(E9&gt;TIME(22,0,0),E9-TIME(22,0,0),"")</f>
        <v/>
      </c>
      <c r="J9" s="18" t="str">
        <f>IF(C9=1,IF(G9=0,"",G9),"")</f>
        <v/>
      </c>
      <c r="K9" s="7"/>
      <c r="L9" s="32"/>
      <c r="M9" s="32"/>
      <c r="N9" s="33"/>
      <c r="O9" s="66"/>
      <c r="Q9" s="82">
        <f>R9-SUM(S9:T9)</f>
        <v>0</v>
      </c>
      <c r="R9" s="82">
        <f>G9</f>
        <v>0</v>
      </c>
      <c r="S9" s="82">
        <f>H9</f>
        <v>0</v>
      </c>
      <c r="T9" s="88"/>
      <c r="U9" s="76">
        <f t="shared" ref="U9:U38" si="0">IF(D9&gt;0,IF(C9&lt;1,G$7,0),0)</f>
        <v>0</v>
      </c>
      <c r="V9" s="76" t="str">
        <f>IF(C9=2,IF(L9=1,0,L9*G$7),"")</f>
        <v/>
      </c>
      <c r="W9" s="76" t="str">
        <f>IF(C9=3,IF(M9=1,0,M9*G$7),"")</f>
        <v/>
      </c>
      <c r="X9" s="77">
        <f>SUM(U9:W9)</f>
        <v>0</v>
      </c>
    </row>
    <row r="10" spans="1:24" s="10" customFormat="1" ht="24.95" customHeight="1" x14ac:dyDescent="0.15">
      <c r="A10" s="30">
        <v>2</v>
      </c>
      <c r="B10" s="55" t="str">
        <f>TEXT(DATE($A$4,$E$4,$A10),"aaa")</f>
        <v>土</v>
      </c>
      <c r="C10" s="129"/>
      <c r="D10" s="18"/>
      <c r="E10" s="82"/>
      <c r="F10" s="130">
        <f>IF(D10&gt;0,TIME(1,0,0),0)</f>
        <v>0</v>
      </c>
      <c r="G10" s="56">
        <f t="shared" ref="G10:G39" si="1">IF((E10-D10-F10)&lt;0,0,E10-D10-F10)</f>
        <v>0</v>
      </c>
      <c r="H10" s="18">
        <f t="shared" ref="H10:H39" si="2">X10</f>
        <v>0</v>
      </c>
      <c r="I10" s="18" t="str">
        <f t="shared" ref="I10:I39" si="3">IF(E10&gt;TIME(22,0,0),E10-TIME(22,0,0),"")</f>
        <v/>
      </c>
      <c r="J10" s="18" t="str">
        <f t="shared" ref="J10:J39" si="4">IF(C10=1,IF(G10=0,"",G10),"")</f>
        <v/>
      </c>
      <c r="K10" s="31"/>
      <c r="L10" s="32"/>
      <c r="M10" s="32"/>
      <c r="N10" s="33"/>
      <c r="O10" s="66"/>
      <c r="Q10" s="82">
        <f t="shared" ref="Q10:Q39" si="5">R10-SUM(S10:T10)</f>
        <v>0</v>
      </c>
      <c r="R10" s="82">
        <f>R9+G10</f>
        <v>0</v>
      </c>
      <c r="S10" s="82">
        <f>S9+H10</f>
        <v>0</v>
      </c>
      <c r="T10" s="88"/>
      <c r="U10" s="76">
        <f t="shared" si="0"/>
        <v>0</v>
      </c>
      <c r="V10" s="76" t="str">
        <f t="shared" ref="V10:V39" si="6">IF(C10=2,IF(L10=1,0,L10*G$7),"")</f>
        <v/>
      </c>
      <c r="W10" s="76" t="str">
        <f t="shared" ref="W10:W39" si="7">IF(C10=3,IF(M10=1,0,M10*G$7),"")</f>
        <v/>
      </c>
      <c r="X10" s="78">
        <f t="shared" ref="X10:X39" si="8">SUM(U10:W10)</f>
        <v>0</v>
      </c>
    </row>
    <row r="11" spans="1:24" s="10" customFormat="1" ht="24.95" customHeight="1" x14ac:dyDescent="0.15">
      <c r="A11" s="30">
        <v>3</v>
      </c>
      <c r="B11" s="55" t="str">
        <f t="shared" ref="B11:B36" si="9">TEXT(DATE($A$4,$E$4,$A11),"aaa")</f>
        <v>日</v>
      </c>
      <c r="C11" s="129"/>
      <c r="D11" s="18"/>
      <c r="E11" s="82"/>
      <c r="F11" s="130">
        <f t="shared" ref="F11:F39" si="10">IF(D11&gt;0,TIME(1,0,0),0)</f>
        <v>0</v>
      </c>
      <c r="G11" s="56">
        <f t="shared" si="1"/>
        <v>0</v>
      </c>
      <c r="H11" s="18">
        <f t="shared" si="2"/>
        <v>0</v>
      </c>
      <c r="I11" s="18" t="str">
        <f t="shared" si="3"/>
        <v/>
      </c>
      <c r="J11" s="18" t="str">
        <f t="shared" si="4"/>
        <v/>
      </c>
      <c r="K11" s="7"/>
      <c r="L11" s="32"/>
      <c r="M11" s="32"/>
      <c r="N11" s="33"/>
      <c r="O11" s="66"/>
      <c r="Q11" s="82">
        <f t="shared" si="5"/>
        <v>0</v>
      </c>
      <c r="R11" s="82">
        <f t="shared" ref="R11:S26" si="11">R10+G11</f>
        <v>0</v>
      </c>
      <c r="S11" s="82">
        <f t="shared" si="11"/>
        <v>0</v>
      </c>
      <c r="T11" s="88"/>
      <c r="U11" s="76">
        <f t="shared" si="0"/>
        <v>0</v>
      </c>
      <c r="V11" s="76" t="str">
        <f t="shared" si="6"/>
        <v/>
      </c>
      <c r="W11" s="76" t="str">
        <f t="shared" si="7"/>
        <v/>
      </c>
      <c r="X11" s="78">
        <f t="shared" si="8"/>
        <v>0</v>
      </c>
    </row>
    <row r="12" spans="1:24" s="10" customFormat="1" ht="24.95" customHeight="1" x14ac:dyDescent="0.15">
      <c r="A12" s="30">
        <v>4</v>
      </c>
      <c r="B12" s="55" t="str">
        <f t="shared" si="9"/>
        <v>月</v>
      </c>
      <c r="C12" s="129"/>
      <c r="D12" s="18"/>
      <c r="E12" s="82"/>
      <c r="F12" s="130">
        <f t="shared" si="10"/>
        <v>0</v>
      </c>
      <c r="G12" s="56">
        <f t="shared" si="1"/>
        <v>0</v>
      </c>
      <c r="H12" s="18">
        <f t="shared" si="2"/>
        <v>0</v>
      </c>
      <c r="I12" s="18" t="str">
        <f t="shared" si="3"/>
        <v/>
      </c>
      <c r="J12" s="18" t="str">
        <f t="shared" si="4"/>
        <v/>
      </c>
      <c r="K12" s="7"/>
      <c r="L12" s="32"/>
      <c r="M12" s="32"/>
      <c r="N12" s="33"/>
      <c r="O12" s="66"/>
      <c r="Q12" s="82">
        <f t="shared" si="5"/>
        <v>0</v>
      </c>
      <c r="R12" s="82">
        <f t="shared" si="11"/>
        <v>0</v>
      </c>
      <c r="S12" s="82">
        <f t="shared" si="11"/>
        <v>0</v>
      </c>
      <c r="T12" s="88"/>
      <c r="U12" s="76">
        <f t="shared" si="0"/>
        <v>0</v>
      </c>
      <c r="V12" s="76" t="str">
        <f t="shared" si="6"/>
        <v/>
      </c>
      <c r="W12" s="76" t="str">
        <f t="shared" si="7"/>
        <v/>
      </c>
      <c r="X12" s="78">
        <f t="shared" si="8"/>
        <v>0</v>
      </c>
    </row>
    <row r="13" spans="1:24" s="10" customFormat="1" ht="24.95" customHeight="1" x14ac:dyDescent="0.15">
      <c r="A13" s="30">
        <v>5</v>
      </c>
      <c r="B13" s="55" t="str">
        <f t="shared" si="9"/>
        <v>火</v>
      </c>
      <c r="C13" s="129"/>
      <c r="D13" s="18"/>
      <c r="E13" s="82"/>
      <c r="F13" s="130">
        <f t="shared" si="10"/>
        <v>0</v>
      </c>
      <c r="G13" s="56">
        <f t="shared" si="1"/>
        <v>0</v>
      </c>
      <c r="H13" s="18">
        <f t="shared" si="2"/>
        <v>0</v>
      </c>
      <c r="I13" s="18" t="str">
        <f t="shared" si="3"/>
        <v/>
      </c>
      <c r="J13" s="18" t="str">
        <f t="shared" si="4"/>
        <v/>
      </c>
      <c r="K13" s="7"/>
      <c r="L13" s="32"/>
      <c r="M13" s="32"/>
      <c r="N13" s="33"/>
      <c r="O13" s="66"/>
      <c r="Q13" s="82">
        <f t="shared" si="5"/>
        <v>0</v>
      </c>
      <c r="R13" s="82">
        <f t="shared" si="11"/>
        <v>0</v>
      </c>
      <c r="S13" s="82">
        <f t="shared" si="11"/>
        <v>0</v>
      </c>
      <c r="T13" s="88"/>
      <c r="U13" s="76">
        <f t="shared" si="0"/>
        <v>0</v>
      </c>
      <c r="V13" s="76" t="str">
        <f t="shared" si="6"/>
        <v/>
      </c>
      <c r="W13" s="76" t="str">
        <f t="shared" si="7"/>
        <v/>
      </c>
      <c r="X13" s="78">
        <f t="shared" si="8"/>
        <v>0</v>
      </c>
    </row>
    <row r="14" spans="1:24" s="10" customFormat="1" ht="24.95" customHeight="1" x14ac:dyDescent="0.15">
      <c r="A14" s="30">
        <v>6</v>
      </c>
      <c r="B14" s="55" t="str">
        <f t="shared" si="9"/>
        <v>水</v>
      </c>
      <c r="C14" s="129"/>
      <c r="D14" s="18"/>
      <c r="E14" s="82"/>
      <c r="F14" s="130">
        <f t="shared" si="10"/>
        <v>0</v>
      </c>
      <c r="G14" s="56">
        <f t="shared" si="1"/>
        <v>0</v>
      </c>
      <c r="H14" s="18">
        <f t="shared" si="2"/>
        <v>0</v>
      </c>
      <c r="I14" s="18" t="str">
        <f t="shared" si="3"/>
        <v/>
      </c>
      <c r="J14" s="18" t="str">
        <f t="shared" si="4"/>
        <v/>
      </c>
      <c r="K14" s="7"/>
      <c r="L14" s="32"/>
      <c r="M14" s="32"/>
      <c r="N14" s="33"/>
      <c r="O14" s="66"/>
      <c r="Q14" s="82">
        <f t="shared" si="5"/>
        <v>0</v>
      </c>
      <c r="R14" s="82">
        <f t="shared" si="11"/>
        <v>0</v>
      </c>
      <c r="S14" s="82">
        <f t="shared" si="11"/>
        <v>0</v>
      </c>
      <c r="T14" s="88"/>
      <c r="U14" s="76">
        <f t="shared" si="0"/>
        <v>0</v>
      </c>
      <c r="V14" s="76" t="str">
        <f t="shared" si="6"/>
        <v/>
      </c>
      <c r="W14" s="76" t="str">
        <f t="shared" si="7"/>
        <v/>
      </c>
      <c r="X14" s="78">
        <f t="shared" si="8"/>
        <v>0</v>
      </c>
    </row>
    <row r="15" spans="1:24" s="10" customFormat="1" ht="24.95" customHeight="1" x14ac:dyDescent="0.15">
      <c r="A15" s="30">
        <v>7</v>
      </c>
      <c r="B15" s="55" t="str">
        <f t="shared" si="9"/>
        <v>木</v>
      </c>
      <c r="C15" s="129"/>
      <c r="D15" s="18"/>
      <c r="E15" s="82"/>
      <c r="F15" s="130">
        <f t="shared" si="10"/>
        <v>0</v>
      </c>
      <c r="G15" s="56">
        <f t="shared" si="1"/>
        <v>0</v>
      </c>
      <c r="H15" s="18">
        <f t="shared" si="2"/>
        <v>0</v>
      </c>
      <c r="I15" s="18" t="str">
        <f t="shared" si="3"/>
        <v/>
      </c>
      <c r="J15" s="18" t="str">
        <f t="shared" si="4"/>
        <v/>
      </c>
      <c r="K15" s="7"/>
      <c r="L15" s="32"/>
      <c r="M15" s="32"/>
      <c r="N15" s="33"/>
      <c r="O15" s="66"/>
      <c r="Q15" s="82">
        <f t="shared" si="5"/>
        <v>0</v>
      </c>
      <c r="R15" s="82">
        <f t="shared" si="11"/>
        <v>0</v>
      </c>
      <c r="S15" s="82">
        <f t="shared" si="11"/>
        <v>0</v>
      </c>
      <c r="T15" s="88"/>
      <c r="U15" s="76">
        <f t="shared" si="0"/>
        <v>0</v>
      </c>
      <c r="V15" s="76" t="str">
        <f t="shared" si="6"/>
        <v/>
      </c>
      <c r="W15" s="76" t="str">
        <f t="shared" si="7"/>
        <v/>
      </c>
      <c r="X15" s="78">
        <f t="shared" si="8"/>
        <v>0</v>
      </c>
    </row>
    <row r="16" spans="1:24" s="10" customFormat="1" ht="24.95" customHeight="1" x14ac:dyDescent="0.15">
      <c r="A16" s="30">
        <v>8</v>
      </c>
      <c r="B16" s="55" t="str">
        <f t="shared" si="9"/>
        <v>金</v>
      </c>
      <c r="C16" s="129"/>
      <c r="D16" s="18"/>
      <c r="E16" s="82"/>
      <c r="F16" s="130">
        <f t="shared" si="10"/>
        <v>0</v>
      </c>
      <c r="G16" s="56">
        <f t="shared" si="1"/>
        <v>0</v>
      </c>
      <c r="H16" s="18">
        <f t="shared" si="2"/>
        <v>0</v>
      </c>
      <c r="I16" s="18" t="str">
        <f t="shared" si="3"/>
        <v/>
      </c>
      <c r="J16" s="18" t="str">
        <f t="shared" si="4"/>
        <v/>
      </c>
      <c r="K16" s="7"/>
      <c r="L16" s="32"/>
      <c r="M16" s="32"/>
      <c r="N16" s="33"/>
      <c r="O16" s="66"/>
      <c r="Q16" s="82">
        <f t="shared" si="5"/>
        <v>0</v>
      </c>
      <c r="R16" s="82">
        <f t="shared" si="11"/>
        <v>0</v>
      </c>
      <c r="S16" s="82">
        <f t="shared" si="11"/>
        <v>0</v>
      </c>
      <c r="T16" s="88"/>
      <c r="U16" s="76">
        <f t="shared" si="0"/>
        <v>0</v>
      </c>
      <c r="V16" s="76" t="str">
        <f t="shared" si="6"/>
        <v/>
      </c>
      <c r="W16" s="76" t="str">
        <f t="shared" si="7"/>
        <v/>
      </c>
      <c r="X16" s="78">
        <f t="shared" si="8"/>
        <v>0</v>
      </c>
    </row>
    <row r="17" spans="1:24" s="10" customFormat="1" ht="24.95" customHeight="1" x14ac:dyDescent="0.15">
      <c r="A17" s="30">
        <v>9</v>
      </c>
      <c r="B17" s="55" t="str">
        <f t="shared" si="9"/>
        <v>土</v>
      </c>
      <c r="C17" s="129"/>
      <c r="D17" s="18"/>
      <c r="E17" s="82"/>
      <c r="F17" s="130">
        <f t="shared" si="10"/>
        <v>0</v>
      </c>
      <c r="G17" s="56">
        <f t="shared" si="1"/>
        <v>0</v>
      </c>
      <c r="H17" s="18">
        <f t="shared" si="2"/>
        <v>0</v>
      </c>
      <c r="I17" s="18" t="str">
        <f t="shared" si="3"/>
        <v/>
      </c>
      <c r="J17" s="18" t="str">
        <f t="shared" si="4"/>
        <v/>
      </c>
      <c r="K17" s="18"/>
      <c r="L17" s="32"/>
      <c r="M17" s="32"/>
      <c r="N17" s="33"/>
      <c r="O17" s="66"/>
      <c r="Q17" s="82">
        <f t="shared" si="5"/>
        <v>0</v>
      </c>
      <c r="R17" s="82">
        <f t="shared" si="11"/>
        <v>0</v>
      </c>
      <c r="S17" s="82">
        <f t="shared" si="11"/>
        <v>0</v>
      </c>
      <c r="T17" s="88"/>
      <c r="U17" s="76">
        <f t="shared" si="0"/>
        <v>0</v>
      </c>
      <c r="V17" s="76" t="str">
        <f t="shared" si="6"/>
        <v/>
      </c>
      <c r="W17" s="76" t="str">
        <f t="shared" si="7"/>
        <v/>
      </c>
      <c r="X17" s="78">
        <f t="shared" si="8"/>
        <v>0</v>
      </c>
    </row>
    <row r="18" spans="1:24" s="10" customFormat="1" ht="24.95" customHeight="1" x14ac:dyDescent="0.15">
      <c r="A18" s="30">
        <v>10</v>
      </c>
      <c r="B18" s="55" t="str">
        <f t="shared" si="9"/>
        <v>日</v>
      </c>
      <c r="C18" s="129"/>
      <c r="D18" s="18"/>
      <c r="E18" s="82"/>
      <c r="F18" s="130">
        <f t="shared" si="10"/>
        <v>0</v>
      </c>
      <c r="G18" s="56">
        <f t="shared" si="1"/>
        <v>0</v>
      </c>
      <c r="H18" s="18">
        <f t="shared" si="2"/>
        <v>0</v>
      </c>
      <c r="I18" s="18" t="str">
        <f t="shared" si="3"/>
        <v/>
      </c>
      <c r="J18" s="18" t="str">
        <f t="shared" si="4"/>
        <v/>
      </c>
      <c r="K18" s="7"/>
      <c r="L18" s="32"/>
      <c r="M18" s="32"/>
      <c r="N18" s="33"/>
      <c r="O18" s="66"/>
      <c r="P18" s="11"/>
      <c r="Q18" s="82">
        <f t="shared" si="5"/>
        <v>0</v>
      </c>
      <c r="R18" s="82">
        <f t="shared" si="11"/>
        <v>0</v>
      </c>
      <c r="S18" s="82">
        <f t="shared" si="11"/>
        <v>0</v>
      </c>
      <c r="T18" s="88"/>
      <c r="U18" s="76">
        <f t="shared" si="0"/>
        <v>0</v>
      </c>
      <c r="V18" s="76" t="str">
        <f t="shared" si="6"/>
        <v/>
      </c>
      <c r="W18" s="76" t="str">
        <f t="shared" si="7"/>
        <v/>
      </c>
      <c r="X18" s="78">
        <f t="shared" si="8"/>
        <v>0</v>
      </c>
    </row>
    <row r="19" spans="1:24" s="10" customFormat="1" ht="24.95" customHeight="1" x14ac:dyDescent="0.15">
      <c r="A19" s="30">
        <v>11</v>
      </c>
      <c r="B19" s="55" t="str">
        <f t="shared" si="9"/>
        <v>月</v>
      </c>
      <c r="C19" s="129"/>
      <c r="D19" s="18"/>
      <c r="E19" s="82"/>
      <c r="F19" s="130">
        <f t="shared" si="10"/>
        <v>0</v>
      </c>
      <c r="G19" s="56">
        <f t="shared" si="1"/>
        <v>0</v>
      </c>
      <c r="H19" s="18">
        <f t="shared" si="2"/>
        <v>0</v>
      </c>
      <c r="I19" s="18" t="str">
        <f t="shared" si="3"/>
        <v/>
      </c>
      <c r="J19" s="18" t="str">
        <f t="shared" si="4"/>
        <v/>
      </c>
      <c r="K19" s="7"/>
      <c r="L19" s="32"/>
      <c r="M19" s="32"/>
      <c r="N19" s="33"/>
      <c r="O19" s="66"/>
      <c r="Q19" s="82">
        <f t="shared" si="5"/>
        <v>0</v>
      </c>
      <c r="R19" s="82">
        <f t="shared" si="11"/>
        <v>0</v>
      </c>
      <c r="S19" s="82">
        <f t="shared" si="11"/>
        <v>0</v>
      </c>
      <c r="T19" s="88"/>
      <c r="U19" s="76">
        <f t="shared" si="0"/>
        <v>0</v>
      </c>
      <c r="V19" s="76" t="str">
        <f t="shared" si="6"/>
        <v/>
      </c>
      <c r="W19" s="76" t="str">
        <f t="shared" si="7"/>
        <v/>
      </c>
      <c r="X19" s="78">
        <f t="shared" si="8"/>
        <v>0</v>
      </c>
    </row>
    <row r="20" spans="1:24" s="10" customFormat="1" ht="24.95" customHeight="1" x14ac:dyDescent="0.15">
      <c r="A20" s="30">
        <v>12</v>
      </c>
      <c r="B20" s="55" t="str">
        <f t="shared" si="9"/>
        <v>火</v>
      </c>
      <c r="C20" s="129"/>
      <c r="D20" s="18"/>
      <c r="E20" s="82"/>
      <c r="F20" s="130">
        <f t="shared" si="10"/>
        <v>0</v>
      </c>
      <c r="G20" s="56">
        <f t="shared" si="1"/>
        <v>0</v>
      </c>
      <c r="H20" s="18">
        <f t="shared" si="2"/>
        <v>0</v>
      </c>
      <c r="I20" s="18" t="str">
        <f t="shared" si="3"/>
        <v/>
      </c>
      <c r="J20" s="18" t="str">
        <f t="shared" si="4"/>
        <v/>
      </c>
      <c r="K20" s="7"/>
      <c r="L20" s="32"/>
      <c r="M20" s="32"/>
      <c r="N20" s="33"/>
      <c r="O20" s="66"/>
      <c r="Q20" s="82">
        <f t="shared" si="5"/>
        <v>0</v>
      </c>
      <c r="R20" s="82">
        <f t="shared" si="11"/>
        <v>0</v>
      </c>
      <c r="S20" s="82">
        <f t="shared" si="11"/>
        <v>0</v>
      </c>
      <c r="T20" s="88"/>
      <c r="U20" s="76">
        <f t="shared" si="0"/>
        <v>0</v>
      </c>
      <c r="V20" s="76" t="str">
        <f t="shared" si="6"/>
        <v/>
      </c>
      <c r="W20" s="76" t="str">
        <f t="shared" si="7"/>
        <v/>
      </c>
      <c r="X20" s="78">
        <f t="shared" si="8"/>
        <v>0</v>
      </c>
    </row>
    <row r="21" spans="1:24" s="10" customFormat="1" ht="24.95" customHeight="1" x14ac:dyDescent="0.15">
      <c r="A21" s="30">
        <v>13</v>
      </c>
      <c r="B21" s="55" t="str">
        <f t="shared" si="9"/>
        <v>水</v>
      </c>
      <c r="C21" s="129"/>
      <c r="D21" s="18"/>
      <c r="E21" s="82"/>
      <c r="F21" s="130">
        <f t="shared" si="10"/>
        <v>0</v>
      </c>
      <c r="G21" s="56">
        <f t="shared" si="1"/>
        <v>0</v>
      </c>
      <c r="H21" s="18">
        <f t="shared" si="2"/>
        <v>0</v>
      </c>
      <c r="I21" s="18" t="str">
        <f t="shared" si="3"/>
        <v/>
      </c>
      <c r="J21" s="18" t="str">
        <f t="shared" si="4"/>
        <v/>
      </c>
      <c r="K21" s="7"/>
      <c r="L21" s="32"/>
      <c r="M21" s="32"/>
      <c r="N21" s="33"/>
      <c r="O21" s="66"/>
      <c r="Q21" s="82">
        <f t="shared" si="5"/>
        <v>0</v>
      </c>
      <c r="R21" s="82">
        <f t="shared" si="11"/>
        <v>0</v>
      </c>
      <c r="S21" s="82">
        <f t="shared" si="11"/>
        <v>0</v>
      </c>
      <c r="T21" s="88"/>
      <c r="U21" s="76">
        <f t="shared" si="0"/>
        <v>0</v>
      </c>
      <c r="V21" s="76" t="str">
        <f t="shared" si="6"/>
        <v/>
      </c>
      <c r="W21" s="76" t="str">
        <f t="shared" si="7"/>
        <v/>
      </c>
      <c r="X21" s="78">
        <f t="shared" si="8"/>
        <v>0</v>
      </c>
    </row>
    <row r="22" spans="1:24" s="10" customFormat="1" ht="24.95" customHeight="1" x14ac:dyDescent="0.15">
      <c r="A22" s="30">
        <v>14</v>
      </c>
      <c r="B22" s="55" t="str">
        <f t="shared" si="9"/>
        <v>木</v>
      </c>
      <c r="C22" s="129"/>
      <c r="D22" s="18"/>
      <c r="E22" s="82"/>
      <c r="F22" s="130">
        <f t="shared" si="10"/>
        <v>0</v>
      </c>
      <c r="G22" s="56">
        <f t="shared" si="1"/>
        <v>0</v>
      </c>
      <c r="H22" s="18">
        <f t="shared" si="2"/>
        <v>0</v>
      </c>
      <c r="I22" s="18" t="str">
        <f t="shared" si="3"/>
        <v/>
      </c>
      <c r="J22" s="18" t="str">
        <f t="shared" si="4"/>
        <v/>
      </c>
      <c r="K22" s="7"/>
      <c r="L22" s="32"/>
      <c r="M22" s="32"/>
      <c r="N22" s="33"/>
      <c r="O22" s="66"/>
      <c r="Q22" s="82">
        <f t="shared" si="5"/>
        <v>0</v>
      </c>
      <c r="R22" s="82">
        <f t="shared" si="11"/>
        <v>0</v>
      </c>
      <c r="S22" s="82">
        <f t="shared" si="11"/>
        <v>0</v>
      </c>
      <c r="T22" s="88"/>
      <c r="U22" s="76">
        <f t="shared" si="0"/>
        <v>0</v>
      </c>
      <c r="V22" s="76" t="str">
        <f t="shared" si="6"/>
        <v/>
      </c>
      <c r="W22" s="76" t="str">
        <f t="shared" si="7"/>
        <v/>
      </c>
      <c r="X22" s="78">
        <f t="shared" si="8"/>
        <v>0</v>
      </c>
    </row>
    <row r="23" spans="1:24" s="10" customFormat="1" ht="24.95" customHeight="1" x14ac:dyDescent="0.15">
      <c r="A23" s="30">
        <v>15</v>
      </c>
      <c r="B23" s="55" t="str">
        <f t="shared" si="9"/>
        <v>金</v>
      </c>
      <c r="C23" s="129"/>
      <c r="D23" s="18"/>
      <c r="E23" s="82"/>
      <c r="F23" s="130">
        <f t="shared" si="10"/>
        <v>0</v>
      </c>
      <c r="G23" s="56">
        <f t="shared" si="1"/>
        <v>0</v>
      </c>
      <c r="H23" s="18">
        <f t="shared" si="2"/>
        <v>0</v>
      </c>
      <c r="I23" s="18" t="str">
        <f t="shared" si="3"/>
        <v/>
      </c>
      <c r="J23" s="18" t="str">
        <f t="shared" si="4"/>
        <v/>
      </c>
      <c r="K23" s="7"/>
      <c r="L23" s="32"/>
      <c r="M23" s="32"/>
      <c r="N23" s="33"/>
      <c r="O23" s="66"/>
      <c r="Q23" s="82">
        <f t="shared" si="5"/>
        <v>0</v>
      </c>
      <c r="R23" s="82">
        <f t="shared" si="11"/>
        <v>0</v>
      </c>
      <c r="S23" s="82">
        <f t="shared" si="11"/>
        <v>0</v>
      </c>
      <c r="T23" s="88"/>
      <c r="U23" s="76">
        <f t="shared" si="0"/>
        <v>0</v>
      </c>
      <c r="V23" s="76" t="str">
        <f t="shared" si="6"/>
        <v/>
      </c>
      <c r="W23" s="76" t="str">
        <f t="shared" si="7"/>
        <v/>
      </c>
      <c r="X23" s="78">
        <f t="shared" si="8"/>
        <v>0</v>
      </c>
    </row>
    <row r="24" spans="1:24" s="10" customFormat="1" ht="24.95" customHeight="1" x14ac:dyDescent="0.15">
      <c r="A24" s="30">
        <v>16</v>
      </c>
      <c r="B24" s="55" t="str">
        <f t="shared" si="9"/>
        <v>土</v>
      </c>
      <c r="C24" s="129"/>
      <c r="D24" s="18"/>
      <c r="E24" s="82"/>
      <c r="F24" s="130">
        <f t="shared" si="10"/>
        <v>0</v>
      </c>
      <c r="G24" s="56">
        <f t="shared" si="1"/>
        <v>0</v>
      </c>
      <c r="H24" s="18">
        <f t="shared" si="2"/>
        <v>0</v>
      </c>
      <c r="I24" s="18" t="str">
        <f t="shared" si="3"/>
        <v/>
      </c>
      <c r="J24" s="18" t="str">
        <f t="shared" si="4"/>
        <v/>
      </c>
      <c r="K24" s="7"/>
      <c r="L24" s="32"/>
      <c r="M24" s="32"/>
      <c r="N24" s="33"/>
      <c r="O24" s="66"/>
      <c r="Q24" s="82">
        <f t="shared" si="5"/>
        <v>0</v>
      </c>
      <c r="R24" s="82">
        <f t="shared" si="11"/>
        <v>0</v>
      </c>
      <c r="S24" s="82">
        <f t="shared" si="11"/>
        <v>0</v>
      </c>
      <c r="T24" s="88"/>
      <c r="U24" s="76">
        <f t="shared" si="0"/>
        <v>0</v>
      </c>
      <c r="V24" s="76" t="str">
        <f t="shared" si="6"/>
        <v/>
      </c>
      <c r="W24" s="76" t="str">
        <f t="shared" si="7"/>
        <v/>
      </c>
      <c r="X24" s="78">
        <f t="shared" si="8"/>
        <v>0</v>
      </c>
    </row>
    <row r="25" spans="1:24" s="10" customFormat="1" ht="24.95" customHeight="1" x14ac:dyDescent="0.15">
      <c r="A25" s="30">
        <v>17</v>
      </c>
      <c r="B25" s="55" t="str">
        <f t="shared" si="9"/>
        <v>日</v>
      </c>
      <c r="C25" s="129"/>
      <c r="D25" s="18"/>
      <c r="E25" s="82"/>
      <c r="F25" s="130">
        <f t="shared" si="10"/>
        <v>0</v>
      </c>
      <c r="G25" s="56">
        <f t="shared" si="1"/>
        <v>0</v>
      </c>
      <c r="H25" s="18">
        <f t="shared" si="2"/>
        <v>0</v>
      </c>
      <c r="I25" s="18" t="str">
        <f t="shared" si="3"/>
        <v/>
      </c>
      <c r="J25" s="18" t="str">
        <f t="shared" si="4"/>
        <v/>
      </c>
      <c r="K25" s="7"/>
      <c r="L25" s="32"/>
      <c r="M25" s="32"/>
      <c r="N25" s="33"/>
      <c r="O25" s="66"/>
      <c r="Q25" s="82">
        <f t="shared" si="5"/>
        <v>0</v>
      </c>
      <c r="R25" s="82">
        <f t="shared" si="11"/>
        <v>0</v>
      </c>
      <c r="S25" s="82">
        <f t="shared" si="11"/>
        <v>0</v>
      </c>
      <c r="T25" s="88"/>
      <c r="U25" s="76">
        <f t="shared" si="0"/>
        <v>0</v>
      </c>
      <c r="V25" s="76" t="str">
        <f t="shared" si="6"/>
        <v/>
      </c>
      <c r="W25" s="76" t="str">
        <f t="shared" si="7"/>
        <v/>
      </c>
      <c r="X25" s="78">
        <f t="shared" si="8"/>
        <v>0</v>
      </c>
    </row>
    <row r="26" spans="1:24" s="10" customFormat="1" ht="24.95" customHeight="1" x14ac:dyDescent="0.15">
      <c r="A26" s="30">
        <v>18</v>
      </c>
      <c r="B26" s="55" t="str">
        <f t="shared" si="9"/>
        <v>月</v>
      </c>
      <c r="C26" s="129"/>
      <c r="D26" s="18"/>
      <c r="E26" s="82"/>
      <c r="F26" s="130">
        <f t="shared" si="10"/>
        <v>0</v>
      </c>
      <c r="G26" s="56">
        <f t="shared" si="1"/>
        <v>0</v>
      </c>
      <c r="H26" s="18">
        <f t="shared" si="2"/>
        <v>0</v>
      </c>
      <c r="I26" s="18" t="str">
        <f t="shared" si="3"/>
        <v/>
      </c>
      <c r="J26" s="18" t="str">
        <f t="shared" si="4"/>
        <v/>
      </c>
      <c r="K26" s="7"/>
      <c r="L26" s="32"/>
      <c r="M26" s="32"/>
      <c r="N26" s="33"/>
      <c r="O26" s="66"/>
      <c r="Q26" s="82">
        <f t="shared" si="5"/>
        <v>0</v>
      </c>
      <c r="R26" s="82">
        <f t="shared" si="11"/>
        <v>0</v>
      </c>
      <c r="S26" s="82">
        <f t="shared" si="11"/>
        <v>0</v>
      </c>
      <c r="T26" s="88"/>
      <c r="U26" s="76">
        <f t="shared" si="0"/>
        <v>0</v>
      </c>
      <c r="V26" s="76" t="str">
        <f t="shared" si="6"/>
        <v/>
      </c>
      <c r="W26" s="76" t="str">
        <f t="shared" si="7"/>
        <v/>
      </c>
      <c r="X26" s="78">
        <f t="shared" si="8"/>
        <v>0</v>
      </c>
    </row>
    <row r="27" spans="1:24" s="10" customFormat="1" ht="24.95" customHeight="1" x14ac:dyDescent="0.15">
      <c r="A27" s="30">
        <v>19</v>
      </c>
      <c r="B27" s="55" t="str">
        <f t="shared" si="9"/>
        <v>火</v>
      </c>
      <c r="C27" s="129"/>
      <c r="D27" s="18"/>
      <c r="E27" s="82"/>
      <c r="F27" s="130">
        <f t="shared" si="10"/>
        <v>0</v>
      </c>
      <c r="G27" s="56">
        <f t="shared" si="1"/>
        <v>0</v>
      </c>
      <c r="H27" s="18">
        <f t="shared" si="2"/>
        <v>0</v>
      </c>
      <c r="I27" s="18" t="str">
        <f t="shared" si="3"/>
        <v/>
      </c>
      <c r="J27" s="18" t="str">
        <f t="shared" si="4"/>
        <v/>
      </c>
      <c r="K27" s="7"/>
      <c r="L27" s="32"/>
      <c r="M27" s="32"/>
      <c r="N27" s="33"/>
      <c r="O27" s="66"/>
      <c r="Q27" s="82">
        <f t="shared" si="5"/>
        <v>0</v>
      </c>
      <c r="R27" s="82">
        <f t="shared" ref="R27:S39" si="12">R26+G27</f>
        <v>0</v>
      </c>
      <c r="S27" s="82">
        <f t="shared" si="12"/>
        <v>0</v>
      </c>
      <c r="T27" s="88"/>
      <c r="U27" s="76">
        <f t="shared" si="0"/>
        <v>0</v>
      </c>
      <c r="V27" s="76" t="str">
        <f t="shared" si="6"/>
        <v/>
      </c>
      <c r="W27" s="76" t="str">
        <f t="shared" si="7"/>
        <v/>
      </c>
      <c r="X27" s="78">
        <f t="shared" si="8"/>
        <v>0</v>
      </c>
    </row>
    <row r="28" spans="1:24" s="10" customFormat="1" ht="24.95" customHeight="1" x14ac:dyDescent="0.15">
      <c r="A28" s="30">
        <v>20</v>
      </c>
      <c r="B28" s="55" t="str">
        <f t="shared" si="9"/>
        <v>水</v>
      </c>
      <c r="C28" s="129"/>
      <c r="D28" s="18"/>
      <c r="E28" s="82"/>
      <c r="F28" s="130">
        <f t="shared" si="10"/>
        <v>0</v>
      </c>
      <c r="G28" s="56">
        <f t="shared" si="1"/>
        <v>0</v>
      </c>
      <c r="H28" s="18">
        <f t="shared" si="2"/>
        <v>0</v>
      </c>
      <c r="I28" s="18" t="str">
        <f t="shared" si="3"/>
        <v/>
      </c>
      <c r="J28" s="18" t="str">
        <f t="shared" si="4"/>
        <v/>
      </c>
      <c r="K28" s="7"/>
      <c r="L28" s="32"/>
      <c r="M28" s="32"/>
      <c r="N28" s="33"/>
      <c r="O28" s="66"/>
      <c r="Q28" s="82">
        <f t="shared" si="5"/>
        <v>0</v>
      </c>
      <c r="R28" s="82">
        <f t="shared" si="12"/>
        <v>0</v>
      </c>
      <c r="S28" s="82">
        <f t="shared" si="12"/>
        <v>0</v>
      </c>
      <c r="T28" s="88"/>
      <c r="U28" s="76">
        <f t="shared" si="0"/>
        <v>0</v>
      </c>
      <c r="V28" s="76" t="str">
        <f t="shared" si="6"/>
        <v/>
      </c>
      <c r="W28" s="76" t="str">
        <f t="shared" si="7"/>
        <v/>
      </c>
      <c r="X28" s="78">
        <f t="shared" si="8"/>
        <v>0</v>
      </c>
    </row>
    <row r="29" spans="1:24" s="10" customFormat="1" ht="24.95" customHeight="1" x14ac:dyDescent="0.15">
      <c r="A29" s="30">
        <v>21</v>
      </c>
      <c r="B29" s="55" t="str">
        <f t="shared" si="9"/>
        <v>木</v>
      </c>
      <c r="C29" s="129"/>
      <c r="D29" s="18"/>
      <c r="E29" s="82"/>
      <c r="F29" s="130">
        <f t="shared" si="10"/>
        <v>0</v>
      </c>
      <c r="G29" s="56">
        <f t="shared" si="1"/>
        <v>0</v>
      </c>
      <c r="H29" s="18">
        <f t="shared" si="2"/>
        <v>0</v>
      </c>
      <c r="I29" s="18" t="str">
        <f t="shared" si="3"/>
        <v/>
      </c>
      <c r="J29" s="18" t="str">
        <f t="shared" si="4"/>
        <v/>
      </c>
      <c r="K29" s="7"/>
      <c r="L29" s="32"/>
      <c r="M29" s="32"/>
      <c r="N29" s="33"/>
      <c r="O29" s="66"/>
      <c r="Q29" s="82">
        <f t="shared" si="5"/>
        <v>0</v>
      </c>
      <c r="R29" s="82">
        <f t="shared" si="12"/>
        <v>0</v>
      </c>
      <c r="S29" s="82">
        <f t="shared" si="12"/>
        <v>0</v>
      </c>
      <c r="T29" s="88"/>
      <c r="U29" s="76">
        <f t="shared" si="0"/>
        <v>0</v>
      </c>
      <c r="V29" s="76" t="str">
        <f t="shared" si="6"/>
        <v/>
      </c>
      <c r="W29" s="76" t="str">
        <f t="shared" si="7"/>
        <v/>
      </c>
      <c r="X29" s="78">
        <f t="shared" si="8"/>
        <v>0</v>
      </c>
    </row>
    <row r="30" spans="1:24" s="10" customFormat="1" ht="24.95" customHeight="1" x14ac:dyDescent="0.15">
      <c r="A30" s="30">
        <v>22</v>
      </c>
      <c r="B30" s="55" t="str">
        <f t="shared" si="9"/>
        <v>金</v>
      </c>
      <c r="C30" s="129"/>
      <c r="D30" s="18"/>
      <c r="E30" s="82"/>
      <c r="F30" s="130">
        <f t="shared" si="10"/>
        <v>0</v>
      </c>
      <c r="G30" s="56">
        <f t="shared" si="1"/>
        <v>0</v>
      </c>
      <c r="H30" s="18">
        <f t="shared" si="2"/>
        <v>0</v>
      </c>
      <c r="I30" s="18" t="str">
        <f t="shared" si="3"/>
        <v/>
      </c>
      <c r="J30" s="18" t="str">
        <f t="shared" si="4"/>
        <v/>
      </c>
      <c r="K30" s="7"/>
      <c r="L30" s="32"/>
      <c r="M30" s="32"/>
      <c r="N30" s="33"/>
      <c r="O30" s="66"/>
      <c r="Q30" s="82">
        <f t="shared" si="5"/>
        <v>0</v>
      </c>
      <c r="R30" s="82">
        <f t="shared" si="12"/>
        <v>0</v>
      </c>
      <c r="S30" s="82">
        <f t="shared" si="12"/>
        <v>0</v>
      </c>
      <c r="T30" s="88"/>
      <c r="U30" s="76">
        <f t="shared" si="0"/>
        <v>0</v>
      </c>
      <c r="V30" s="76" t="str">
        <f t="shared" si="6"/>
        <v/>
      </c>
      <c r="W30" s="76" t="str">
        <f t="shared" si="7"/>
        <v/>
      </c>
      <c r="X30" s="78">
        <f t="shared" si="8"/>
        <v>0</v>
      </c>
    </row>
    <row r="31" spans="1:24" s="10" customFormat="1" ht="24.95" customHeight="1" x14ac:dyDescent="0.15">
      <c r="A31" s="30">
        <v>23</v>
      </c>
      <c r="B31" s="55" t="str">
        <f t="shared" si="9"/>
        <v>土</v>
      </c>
      <c r="C31" s="129"/>
      <c r="D31" s="18"/>
      <c r="E31" s="82"/>
      <c r="F31" s="130">
        <f t="shared" si="10"/>
        <v>0</v>
      </c>
      <c r="G31" s="56">
        <f t="shared" si="1"/>
        <v>0</v>
      </c>
      <c r="H31" s="18">
        <f t="shared" si="2"/>
        <v>0</v>
      </c>
      <c r="I31" s="18" t="str">
        <f t="shared" si="3"/>
        <v/>
      </c>
      <c r="J31" s="18" t="str">
        <f t="shared" si="4"/>
        <v/>
      </c>
      <c r="K31" s="7"/>
      <c r="L31" s="32"/>
      <c r="M31" s="32"/>
      <c r="N31" s="33"/>
      <c r="O31" s="66"/>
      <c r="Q31" s="82">
        <f t="shared" si="5"/>
        <v>0</v>
      </c>
      <c r="R31" s="82">
        <f t="shared" si="12"/>
        <v>0</v>
      </c>
      <c r="S31" s="82">
        <f t="shared" si="12"/>
        <v>0</v>
      </c>
      <c r="T31" s="88"/>
      <c r="U31" s="76">
        <f t="shared" si="0"/>
        <v>0</v>
      </c>
      <c r="V31" s="76" t="str">
        <f t="shared" si="6"/>
        <v/>
      </c>
      <c r="W31" s="76" t="str">
        <f t="shared" si="7"/>
        <v/>
      </c>
      <c r="X31" s="78">
        <f t="shared" si="8"/>
        <v>0</v>
      </c>
    </row>
    <row r="32" spans="1:24" s="10" customFormat="1" ht="24.95" customHeight="1" x14ac:dyDescent="0.15">
      <c r="A32" s="30">
        <v>24</v>
      </c>
      <c r="B32" s="55" t="str">
        <f t="shared" si="9"/>
        <v>日</v>
      </c>
      <c r="C32" s="129"/>
      <c r="D32" s="18"/>
      <c r="E32" s="82"/>
      <c r="F32" s="130">
        <f t="shared" si="10"/>
        <v>0</v>
      </c>
      <c r="G32" s="56">
        <f t="shared" si="1"/>
        <v>0</v>
      </c>
      <c r="H32" s="18">
        <f t="shared" si="2"/>
        <v>0</v>
      </c>
      <c r="I32" s="18" t="str">
        <f t="shared" si="3"/>
        <v/>
      </c>
      <c r="J32" s="18" t="str">
        <f t="shared" si="4"/>
        <v/>
      </c>
      <c r="K32" s="7"/>
      <c r="L32" s="32"/>
      <c r="M32" s="32"/>
      <c r="N32" s="33"/>
      <c r="O32" s="66"/>
      <c r="Q32" s="82">
        <f t="shared" si="5"/>
        <v>0</v>
      </c>
      <c r="R32" s="82">
        <f t="shared" si="12"/>
        <v>0</v>
      </c>
      <c r="S32" s="82">
        <f t="shared" si="12"/>
        <v>0</v>
      </c>
      <c r="T32" s="88"/>
      <c r="U32" s="76">
        <f t="shared" si="0"/>
        <v>0</v>
      </c>
      <c r="V32" s="76" t="str">
        <f t="shared" si="6"/>
        <v/>
      </c>
      <c r="W32" s="76" t="str">
        <f t="shared" si="7"/>
        <v/>
      </c>
      <c r="X32" s="78">
        <f t="shared" si="8"/>
        <v>0</v>
      </c>
    </row>
    <row r="33" spans="1:24" s="10" customFormat="1" ht="24.95" customHeight="1" x14ac:dyDescent="0.15">
      <c r="A33" s="30">
        <v>25</v>
      </c>
      <c r="B33" s="55" t="str">
        <f t="shared" si="9"/>
        <v>月</v>
      </c>
      <c r="C33" s="129"/>
      <c r="D33" s="18"/>
      <c r="E33" s="82"/>
      <c r="F33" s="130">
        <f t="shared" si="10"/>
        <v>0</v>
      </c>
      <c r="G33" s="56">
        <f t="shared" si="1"/>
        <v>0</v>
      </c>
      <c r="H33" s="18">
        <f t="shared" si="2"/>
        <v>0</v>
      </c>
      <c r="I33" s="18" t="str">
        <f t="shared" si="3"/>
        <v/>
      </c>
      <c r="J33" s="18" t="str">
        <f t="shared" si="4"/>
        <v/>
      </c>
      <c r="K33" s="7"/>
      <c r="L33" s="32"/>
      <c r="M33" s="32"/>
      <c r="N33" s="33"/>
      <c r="O33" s="66"/>
      <c r="Q33" s="82">
        <f t="shared" si="5"/>
        <v>0</v>
      </c>
      <c r="R33" s="82">
        <f t="shared" si="12"/>
        <v>0</v>
      </c>
      <c r="S33" s="82">
        <f t="shared" si="12"/>
        <v>0</v>
      </c>
      <c r="T33" s="88"/>
      <c r="U33" s="76">
        <f t="shared" si="0"/>
        <v>0</v>
      </c>
      <c r="V33" s="76" t="str">
        <f t="shared" si="6"/>
        <v/>
      </c>
      <c r="W33" s="76" t="str">
        <f t="shared" si="7"/>
        <v/>
      </c>
      <c r="X33" s="78">
        <f t="shared" si="8"/>
        <v>0</v>
      </c>
    </row>
    <row r="34" spans="1:24" s="10" customFormat="1" ht="24.95" customHeight="1" x14ac:dyDescent="0.15">
      <c r="A34" s="30">
        <v>26</v>
      </c>
      <c r="B34" s="55" t="str">
        <f t="shared" si="9"/>
        <v>火</v>
      </c>
      <c r="C34" s="129"/>
      <c r="D34" s="18"/>
      <c r="E34" s="82"/>
      <c r="F34" s="130">
        <f t="shared" si="10"/>
        <v>0</v>
      </c>
      <c r="G34" s="56">
        <f t="shared" si="1"/>
        <v>0</v>
      </c>
      <c r="H34" s="18">
        <f t="shared" si="2"/>
        <v>0</v>
      </c>
      <c r="I34" s="18" t="str">
        <f t="shared" si="3"/>
        <v/>
      </c>
      <c r="J34" s="18" t="str">
        <f t="shared" si="4"/>
        <v/>
      </c>
      <c r="K34" s="7"/>
      <c r="L34" s="32"/>
      <c r="M34" s="32"/>
      <c r="N34" s="33"/>
      <c r="O34" s="66"/>
      <c r="Q34" s="82">
        <f t="shared" si="5"/>
        <v>0</v>
      </c>
      <c r="R34" s="82">
        <f t="shared" si="12"/>
        <v>0</v>
      </c>
      <c r="S34" s="82">
        <f t="shared" si="12"/>
        <v>0</v>
      </c>
      <c r="T34" s="88"/>
      <c r="U34" s="76">
        <f t="shared" si="0"/>
        <v>0</v>
      </c>
      <c r="V34" s="76" t="str">
        <f t="shared" si="6"/>
        <v/>
      </c>
      <c r="W34" s="76" t="str">
        <f t="shared" si="7"/>
        <v/>
      </c>
      <c r="X34" s="78">
        <f t="shared" si="8"/>
        <v>0</v>
      </c>
    </row>
    <row r="35" spans="1:24" s="10" customFormat="1" ht="24.95" customHeight="1" x14ac:dyDescent="0.15">
      <c r="A35" s="30">
        <v>27</v>
      </c>
      <c r="B35" s="55" t="str">
        <f t="shared" si="9"/>
        <v>水</v>
      </c>
      <c r="C35" s="129"/>
      <c r="D35" s="18"/>
      <c r="E35" s="82"/>
      <c r="F35" s="130">
        <f t="shared" si="10"/>
        <v>0</v>
      </c>
      <c r="G35" s="56">
        <f t="shared" si="1"/>
        <v>0</v>
      </c>
      <c r="H35" s="18">
        <f t="shared" si="2"/>
        <v>0</v>
      </c>
      <c r="I35" s="18" t="str">
        <f t="shared" si="3"/>
        <v/>
      </c>
      <c r="J35" s="18" t="str">
        <f t="shared" si="4"/>
        <v/>
      </c>
      <c r="K35" s="7"/>
      <c r="L35" s="32"/>
      <c r="M35" s="32"/>
      <c r="N35" s="33"/>
      <c r="O35" s="66"/>
      <c r="Q35" s="82">
        <f t="shared" si="5"/>
        <v>0</v>
      </c>
      <c r="R35" s="82">
        <f t="shared" si="12"/>
        <v>0</v>
      </c>
      <c r="S35" s="82">
        <f t="shared" si="12"/>
        <v>0</v>
      </c>
      <c r="T35" s="88"/>
      <c r="U35" s="76">
        <f t="shared" si="0"/>
        <v>0</v>
      </c>
      <c r="V35" s="76" t="str">
        <f t="shared" si="6"/>
        <v/>
      </c>
      <c r="W35" s="76" t="str">
        <f t="shared" si="7"/>
        <v/>
      </c>
      <c r="X35" s="78">
        <f t="shared" si="8"/>
        <v>0</v>
      </c>
    </row>
    <row r="36" spans="1:24" s="10" customFormat="1" ht="24.95" customHeight="1" x14ac:dyDescent="0.15">
      <c r="A36" s="30">
        <v>28</v>
      </c>
      <c r="B36" s="55" t="str">
        <f t="shared" si="9"/>
        <v>木</v>
      </c>
      <c r="C36" s="129"/>
      <c r="D36" s="18"/>
      <c r="E36" s="82"/>
      <c r="F36" s="130">
        <f t="shared" si="10"/>
        <v>0</v>
      </c>
      <c r="G36" s="56">
        <f t="shared" si="1"/>
        <v>0</v>
      </c>
      <c r="H36" s="18">
        <f t="shared" si="2"/>
        <v>0</v>
      </c>
      <c r="I36" s="18" t="str">
        <f t="shared" si="3"/>
        <v/>
      </c>
      <c r="J36" s="18" t="str">
        <f t="shared" si="4"/>
        <v/>
      </c>
      <c r="K36" s="7"/>
      <c r="L36" s="32"/>
      <c r="M36" s="32"/>
      <c r="N36" s="33"/>
      <c r="O36" s="66"/>
      <c r="Q36" s="82">
        <f t="shared" si="5"/>
        <v>0</v>
      </c>
      <c r="R36" s="82">
        <f t="shared" si="12"/>
        <v>0</v>
      </c>
      <c r="S36" s="82">
        <f t="shared" si="12"/>
        <v>0</v>
      </c>
      <c r="T36" s="88"/>
      <c r="U36" s="76">
        <f t="shared" si="0"/>
        <v>0</v>
      </c>
      <c r="V36" s="76" t="str">
        <f t="shared" si="6"/>
        <v/>
      </c>
      <c r="W36" s="76" t="str">
        <f t="shared" si="7"/>
        <v/>
      </c>
      <c r="X36" s="78">
        <f t="shared" si="8"/>
        <v>0</v>
      </c>
    </row>
    <row r="37" spans="1:24" s="10" customFormat="1" ht="24.95" customHeight="1" x14ac:dyDescent="0.15">
      <c r="A37" s="30">
        <f>IF(E4=2,VLOOKUP(A4,閏年,2,),29)</f>
        <v>29</v>
      </c>
      <c r="B37" s="55" t="str">
        <f>IF(E4=2,"",TEXT(DATE($A$4,$E$4,$A37),"aaa"))</f>
        <v>金</v>
      </c>
      <c r="C37" s="129"/>
      <c r="D37" s="18"/>
      <c r="E37" s="82"/>
      <c r="F37" s="130">
        <f t="shared" si="10"/>
        <v>0</v>
      </c>
      <c r="G37" s="56">
        <f t="shared" si="1"/>
        <v>0</v>
      </c>
      <c r="H37" s="18">
        <f t="shared" si="2"/>
        <v>0</v>
      </c>
      <c r="I37" s="18" t="str">
        <f t="shared" si="3"/>
        <v/>
      </c>
      <c r="J37" s="18" t="str">
        <f t="shared" si="4"/>
        <v/>
      </c>
      <c r="K37" s="7"/>
      <c r="L37" s="32"/>
      <c r="M37" s="32"/>
      <c r="N37" s="33"/>
      <c r="O37" s="66"/>
      <c r="Q37" s="82">
        <f t="shared" si="5"/>
        <v>0</v>
      </c>
      <c r="R37" s="82">
        <f t="shared" si="12"/>
        <v>0</v>
      </c>
      <c r="S37" s="82">
        <f t="shared" si="12"/>
        <v>0</v>
      </c>
      <c r="T37" s="88"/>
      <c r="U37" s="76">
        <f t="shared" si="0"/>
        <v>0</v>
      </c>
      <c r="V37" s="76" t="str">
        <f t="shared" si="6"/>
        <v/>
      </c>
      <c r="W37" s="76" t="str">
        <f t="shared" si="7"/>
        <v/>
      </c>
      <c r="X37" s="78">
        <f t="shared" si="8"/>
        <v>0</v>
      </c>
    </row>
    <row r="38" spans="1:24" s="10" customFormat="1" ht="24.95" customHeight="1" x14ac:dyDescent="0.15">
      <c r="A38" s="30">
        <f>IF(E4=2,"",30)</f>
        <v>30</v>
      </c>
      <c r="B38" s="55" t="str">
        <f>IF(E4=2,"",TEXT(DATE($A$4,$E$4,$A38),"aaa"))</f>
        <v>土</v>
      </c>
      <c r="C38" s="129"/>
      <c r="D38" s="18"/>
      <c r="E38" s="82"/>
      <c r="F38" s="130">
        <f t="shared" si="10"/>
        <v>0</v>
      </c>
      <c r="G38" s="56">
        <f t="shared" si="1"/>
        <v>0</v>
      </c>
      <c r="H38" s="18">
        <f t="shared" si="2"/>
        <v>0</v>
      </c>
      <c r="I38" s="18" t="str">
        <f t="shared" si="3"/>
        <v/>
      </c>
      <c r="J38" s="18" t="str">
        <f t="shared" si="4"/>
        <v/>
      </c>
      <c r="K38" s="7"/>
      <c r="L38" s="32"/>
      <c r="M38" s="32"/>
      <c r="N38" s="33"/>
      <c r="O38" s="66"/>
      <c r="Q38" s="82">
        <f t="shared" si="5"/>
        <v>0</v>
      </c>
      <c r="R38" s="82">
        <f t="shared" si="12"/>
        <v>0</v>
      </c>
      <c r="S38" s="82">
        <f t="shared" si="12"/>
        <v>0</v>
      </c>
      <c r="T38" s="88"/>
      <c r="U38" s="76">
        <f t="shared" si="0"/>
        <v>0</v>
      </c>
      <c r="V38" s="76" t="str">
        <f t="shared" si="6"/>
        <v/>
      </c>
      <c r="W38" s="76" t="str">
        <f t="shared" si="7"/>
        <v/>
      </c>
      <c r="X38" s="78">
        <f t="shared" si="8"/>
        <v>0</v>
      </c>
    </row>
    <row r="39" spans="1:24" s="10" customFormat="1" ht="24.95" customHeight="1" thickBot="1" x14ac:dyDescent="0.2">
      <c r="A39" s="30" t="str">
        <f>IF(E4=2,"",IF(E4=4,"",IF(E4=6,"",IF(E4=9,"",IF(E4=11,"",31)))))</f>
        <v/>
      </c>
      <c r="B39" s="55" t="str">
        <f>IF(E4=2,"",IF(E4=4,"",IF(E4=6,"",IF(E4=9,"",IF(E4=11,"",TEXT(DATE($A$4,$E$4,$A39),"aaa"))))))</f>
        <v/>
      </c>
      <c r="C39" s="131"/>
      <c r="D39" s="132"/>
      <c r="E39" s="133"/>
      <c r="F39" s="134">
        <f t="shared" si="10"/>
        <v>0</v>
      </c>
      <c r="G39" s="56">
        <f t="shared" si="1"/>
        <v>0</v>
      </c>
      <c r="H39" s="18">
        <f t="shared" si="2"/>
        <v>0</v>
      </c>
      <c r="I39" s="18" t="str">
        <f t="shared" si="3"/>
        <v/>
      </c>
      <c r="J39" s="18" t="str">
        <f t="shared" si="4"/>
        <v/>
      </c>
      <c r="K39" s="7"/>
      <c r="L39" s="32"/>
      <c r="M39" s="32"/>
      <c r="N39" s="33"/>
      <c r="O39" s="66"/>
      <c r="Q39" s="82">
        <f t="shared" si="5"/>
        <v>0</v>
      </c>
      <c r="R39" s="82">
        <f t="shared" si="12"/>
        <v>0</v>
      </c>
      <c r="S39" s="82">
        <f t="shared" si="12"/>
        <v>0</v>
      </c>
      <c r="T39" s="88"/>
      <c r="U39" s="76">
        <f>IF(D39&gt;0,IF(C39&lt;1,G$7,0),0)</f>
        <v>0</v>
      </c>
      <c r="V39" s="76" t="str">
        <f t="shared" si="6"/>
        <v/>
      </c>
      <c r="W39" s="76" t="str">
        <f t="shared" si="7"/>
        <v/>
      </c>
      <c r="X39" s="79">
        <f t="shared" si="8"/>
        <v>0</v>
      </c>
    </row>
    <row r="40" spans="1:24" ht="24.95" customHeight="1" thickTop="1" x14ac:dyDescent="0.15">
      <c r="A40" s="47">
        <f>COUNTIF(A9:A39,"&gt;0")</f>
        <v>30</v>
      </c>
      <c r="B40" s="52"/>
      <c r="C40" s="59">
        <f>A40-D40</f>
        <v>30</v>
      </c>
      <c r="D40" s="59">
        <f>COUNTA(D9:D39)</f>
        <v>0</v>
      </c>
      <c r="E40" s="187" t="s">
        <v>7</v>
      </c>
      <c r="F40" s="187"/>
      <c r="G40" s="48">
        <f t="shared" ref="G40:N40" si="13">SUM(G9:G39)</f>
        <v>0</v>
      </c>
      <c r="H40" s="49">
        <f>SUM(H9:H39)</f>
        <v>0</v>
      </c>
      <c r="I40" s="49">
        <f t="shared" si="13"/>
        <v>0</v>
      </c>
      <c r="J40" s="49">
        <f t="shared" si="13"/>
        <v>0</v>
      </c>
      <c r="K40" s="49">
        <f t="shared" si="13"/>
        <v>0</v>
      </c>
      <c r="L40" s="53">
        <f t="shared" si="13"/>
        <v>0</v>
      </c>
      <c r="M40" s="53">
        <f t="shared" si="13"/>
        <v>0</v>
      </c>
      <c r="N40" s="53">
        <f t="shared" si="13"/>
        <v>0</v>
      </c>
      <c r="O40" s="67"/>
      <c r="R40" s="80"/>
      <c r="S40" s="80"/>
      <c r="U40" s="76"/>
      <c r="V40" s="76"/>
      <c r="W40" s="76"/>
      <c r="X40" s="76"/>
    </row>
    <row r="41" spans="1:24" s="45" customFormat="1" ht="15.75" customHeight="1" x14ac:dyDescent="0.15">
      <c r="A41" s="51" t="s">
        <v>24</v>
      </c>
      <c r="B41" s="40"/>
      <c r="C41" s="104" t="s">
        <v>48</v>
      </c>
      <c r="D41" s="51" t="s">
        <v>49</v>
      </c>
      <c r="E41" s="40"/>
      <c r="F41" s="40"/>
      <c r="G41" s="62" t="s">
        <v>29</v>
      </c>
      <c r="H41" s="62" t="s">
        <v>38</v>
      </c>
      <c r="I41" s="39" t="s">
        <v>22</v>
      </c>
      <c r="J41" s="42" t="s">
        <v>21</v>
      </c>
      <c r="K41" s="42"/>
      <c r="L41" s="105" t="s">
        <v>25</v>
      </c>
      <c r="M41" s="54" t="s">
        <v>26</v>
      </c>
      <c r="N41" s="54" t="s">
        <v>27</v>
      </c>
      <c r="O41" s="44"/>
      <c r="R41" s="80"/>
      <c r="S41" s="80"/>
      <c r="T41" s="89"/>
    </row>
    <row r="42" spans="1:24" s="45" customFormat="1" ht="15.75" customHeight="1" thickBot="1" x14ac:dyDescent="0.2">
      <c r="A42" s="51"/>
      <c r="B42" s="40"/>
      <c r="C42" s="51"/>
      <c r="D42" s="51"/>
      <c r="E42" s="40"/>
      <c r="F42" s="40"/>
      <c r="G42" s="62"/>
      <c r="H42" s="62"/>
      <c r="I42" s="39"/>
      <c r="J42" s="42" t="s">
        <v>50</v>
      </c>
      <c r="K42" s="42"/>
      <c r="L42" s="54"/>
      <c r="M42" s="54"/>
      <c r="N42" s="54"/>
      <c r="O42" s="44"/>
      <c r="R42" s="80"/>
      <c r="S42" s="80"/>
      <c r="T42" s="89"/>
    </row>
    <row r="43" spans="1:24" s="45" customFormat="1" ht="15.75" customHeight="1" thickBot="1" x14ac:dyDescent="0.2">
      <c r="A43" s="50"/>
      <c r="B43" s="40"/>
      <c r="C43" s="51"/>
      <c r="D43" s="51"/>
      <c r="E43" s="40"/>
      <c r="F43" s="40"/>
      <c r="G43" s="94" t="s">
        <v>39</v>
      </c>
      <c r="H43" s="155">
        <f>G40-H40</f>
        <v>0</v>
      </c>
      <c r="I43" s="149" t="s">
        <v>104</v>
      </c>
      <c r="J43" s="150"/>
      <c r="K43" s="150"/>
      <c r="L43" s="150"/>
      <c r="M43" s="150"/>
      <c r="N43" s="153"/>
      <c r="O43" s="44"/>
      <c r="R43" s="80"/>
      <c r="S43" s="80"/>
      <c r="T43" s="89"/>
    </row>
    <row r="44" spans="1:24" ht="14.25" thickBot="1" x14ac:dyDescent="0.2">
      <c r="H44" s="90" t="s">
        <v>77</v>
      </c>
      <c r="I44" s="151" t="s">
        <v>103</v>
      </c>
      <c r="J44" s="152"/>
      <c r="K44" s="152"/>
      <c r="L44" s="152"/>
      <c r="M44" s="152"/>
      <c r="N44" s="154"/>
      <c r="R44" s="80"/>
      <c r="S44" s="80"/>
    </row>
    <row r="45" spans="1:24" ht="14.25" thickBot="1" x14ac:dyDescent="0.2">
      <c r="R45" s="80"/>
      <c r="S45" s="80"/>
      <c r="W45" t="s">
        <v>36</v>
      </c>
    </row>
    <row r="46" spans="1:24" x14ac:dyDescent="0.15">
      <c r="R46" s="80"/>
      <c r="S46" s="80"/>
      <c r="W46" s="70">
        <v>2011</v>
      </c>
      <c r="X46" s="71" t="str">
        <f>""</f>
        <v/>
      </c>
    </row>
    <row r="47" spans="1:24" x14ac:dyDescent="0.15">
      <c r="R47" s="80"/>
      <c r="S47" s="80"/>
      <c r="W47" s="72">
        <v>2012</v>
      </c>
      <c r="X47" s="73">
        <v>29</v>
      </c>
    </row>
    <row r="48" spans="1:24" x14ac:dyDescent="0.15">
      <c r="R48" s="80"/>
      <c r="S48" s="80"/>
      <c r="W48" s="72">
        <v>2013</v>
      </c>
      <c r="X48" s="73" t="str">
        <f>""</f>
        <v/>
      </c>
    </row>
    <row r="49" spans="18:24" x14ac:dyDescent="0.15">
      <c r="R49" s="80"/>
      <c r="S49" s="80"/>
      <c r="W49" s="72">
        <v>2014</v>
      </c>
      <c r="X49" s="73" t="str">
        <f>""</f>
        <v/>
      </c>
    </row>
    <row r="50" spans="18:24" x14ac:dyDescent="0.15">
      <c r="R50" s="80"/>
      <c r="S50" s="80"/>
      <c r="W50" s="72">
        <v>2015</v>
      </c>
      <c r="X50" s="73" t="str">
        <f>""</f>
        <v/>
      </c>
    </row>
    <row r="51" spans="18:24" x14ac:dyDescent="0.15">
      <c r="R51" s="80"/>
      <c r="S51" s="80"/>
      <c r="W51" s="72">
        <v>2016</v>
      </c>
      <c r="X51" s="73">
        <v>29</v>
      </c>
    </row>
    <row r="52" spans="18:24" x14ac:dyDescent="0.15">
      <c r="R52" s="80"/>
      <c r="S52" s="80"/>
      <c r="W52" s="72">
        <v>2017</v>
      </c>
      <c r="X52" s="73" t="str">
        <f>""</f>
        <v/>
      </c>
    </row>
    <row r="53" spans="18:24" x14ac:dyDescent="0.15">
      <c r="W53" s="72">
        <v>2018</v>
      </c>
      <c r="X53" s="73" t="str">
        <f>""</f>
        <v/>
      </c>
    </row>
    <row r="54" spans="18:24" x14ac:dyDescent="0.15">
      <c r="W54" s="72">
        <v>2019</v>
      </c>
      <c r="X54" s="73" t="str">
        <f>""</f>
        <v/>
      </c>
    </row>
    <row r="55" spans="18:24" x14ac:dyDescent="0.15">
      <c r="W55" s="72">
        <v>2020</v>
      </c>
      <c r="X55" s="73">
        <v>29</v>
      </c>
    </row>
    <row r="56" spans="18:24" x14ac:dyDescent="0.15">
      <c r="W56" s="72">
        <v>2021</v>
      </c>
      <c r="X56" s="73" t="str">
        <f>""</f>
        <v/>
      </c>
    </row>
    <row r="57" spans="18:24" x14ac:dyDescent="0.15">
      <c r="W57" s="72">
        <v>2022</v>
      </c>
      <c r="X57" s="73" t="str">
        <f>""</f>
        <v/>
      </c>
    </row>
    <row r="58" spans="18:24" x14ac:dyDescent="0.15">
      <c r="W58" s="72">
        <v>2023</v>
      </c>
      <c r="X58" s="73" t="str">
        <f>""</f>
        <v/>
      </c>
    </row>
    <row r="59" spans="18:24" x14ac:dyDescent="0.15">
      <c r="W59" s="72">
        <v>2024</v>
      </c>
      <c r="X59" s="73">
        <v>29</v>
      </c>
    </row>
    <row r="60" spans="18:24" x14ac:dyDescent="0.15">
      <c r="W60" s="72">
        <v>2025</v>
      </c>
      <c r="X60" s="73" t="str">
        <f>""</f>
        <v/>
      </c>
    </row>
    <row r="61" spans="18:24" x14ac:dyDescent="0.15">
      <c r="W61" s="72">
        <v>2026</v>
      </c>
      <c r="X61" s="73" t="str">
        <f>""</f>
        <v/>
      </c>
    </row>
    <row r="62" spans="18:24" x14ac:dyDescent="0.15">
      <c r="W62" s="72">
        <v>2027</v>
      </c>
      <c r="X62" s="73" t="str">
        <f>""</f>
        <v/>
      </c>
    </row>
    <row r="63" spans="18:24" ht="14.25" thickBot="1" x14ac:dyDescent="0.2">
      <c r="W63" s="74">
        <v>2028</v>
      </c>
      <c r="X63" s="75">
        <v>29</v>
      </c>
    </row>
    <row r="64" spans="18:24" x14ac:dyDescent="0.15">
      <c r="W64" s="10"/>
    </row>
    <row r="65" spans="23:23" x14ac:dyDescent="0.15">
      <c r="W65" s="10"/>
    </row>
    <row r="66" spans="23:23" x14ac:dyDescent="0.15">
      <c r="W66" s="10"/>
    </row>
    <row r="67" spans="23:23" x14ac:dyDescent="0.15">
      <c r="W67" s="10"/>
    </row>
    <row r="68" spans="23:23" x14ac:dyDescent="0.15">
      <c r="W68" s="10"/>
    </row>
  </sheetData>
  <mergeCells count="6">
    <mergeCell ref="A1:O1"/>
    <mergeCell ref="A4:C4"/>
    <mergeCell ref="I4:K4"/>
    <mergeCell ref="M4:O4"/>
    <mergeCell ref="H7:O7"/>
    <mergeCell ref="E40:F40"/>
  </mergeCells>
  <phoneticPr fontId="26"/>
  <conditionalFormatting sqref="A9:J39">
    <cfRule type="expression" dxfId="24" priority="9" stopIfTrue="1">
      <formula>$C9=1</formula>
    </cfRule>
  </conditionalFormatting>
  <conditionalFormatting sqref="L9:L39">
    <cfRule type="expression" dxfId="23" priority="8" stopIfTrue="1">
      <formula>$C9=2</formula>
    </cfRule>
  </conditionalFormatting>
  <conditionalFormatting sqref="F9:F39">
    <cfRule type="expression" dxfId="22" priority="6" stopIfTrue="1">
      <formula>$F9&lt;TIME(1,0,0)</formula>
    </cfRule>
    <cfRule type="expression" dxfId="21" priority="7" stopIfTrue="1">
      <formula>$F9&gt;TIME(1,0,0)</formula>
    </cfRule>
  </conditionalFormatting>
  <conditionalFormatting sqref="M9:N39">
    <cfRule type="expression" dxfId="20" priority="5" stopIfTrue="1">
      <formula>$C9=3</formula>
    </cfRule>
  </conditionalFormatting>
  <conditionalFormatting sqref="Q9:Q39">
    <cfRule type="expression" dxfId="19" priority="4" stopIfTrue="1">
      <formula>Q9&gt;=TIME(10,0,0)</formula>
    </cfRule>
  </conditionalFormatting>
  <conditionalFormatting sqref="F9:F39">
    <cfRule type="expression" dxfId="18" priority="3" stopIfTrue="1">
      <formula>$C9=1</formula>
    </cfRule>
  </conditionalFormatting>
  <conditionalFormatting sqref="F9:F39">
    <cfRule type="expression" dxfId="17" priority="1" stopIfTrue="1">
      <formula>$F9&lt;TIME(1,0,0)</formula>
    </cfRule>
    <cfRule type="expression" dxfId="16" priority="2" stopIfTrue="1">
      <formula>$F9&gt;TIME(1,0,0)</formula>
    </cfRule>
  </conditionalFormatting>
  <printOptions horizontalCentered="1"/>
  <pageMargins left="0.51181102362204722" right="0.31496062992125984" top="0.74803149606299213" bottom="0.27559055118110237" header="0.39370078740157483" footer="0.59055118110236227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X83"/>
  <sheetViews>
    <sheetView topLeftCell="A34" zoomScaleNormal="100" workbookViewId="0">
      <selection activeCell="A3" sqref="A3"/>
    </sheetView>
  </sheetViews>
  <sheetFormatPr defaultRowHeight="13.5" x14ac:dyDescent="0.15"/>
  <cols>
    <col min="1" max="1" width="5.25" style="1" customWidth="1"/>
    <col min="2" max="3" width="4.25" style="1" customWidth="1"/>
    <col min="4" max="4" width="8.625" style="17" customWidth="1"/>
    <col min="5" max="5" width="8.625" customWidth="1"/>
    <col min="6" max="6" width="9.125" style="5" customWidth="1"/>
    <col min="7" max="8" width="10.125" customWidth="1"/>
    <col min="9" max="11" width="9.625" customWidth="1"/>
    <col min="12" max="12" width="1.375" customWidth="1"/>
    <col min="13" max="13" width="9.25" bestFit="1" customWidth="1"/>
    <col min="14" max="14" width="10.125" bestFit="1" customWidth="1"/>
    <col min="15" max="15" width="10.625" customWidth="1"/>
    <col min="16" max="16" width="10.625" style="8" customWidth="1"/>
  </cols>
  <sheetData>
    <row r="1" spans="1:18" ht="27" customHeight="1" x14ac:dyDescent="0.15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R1" t="s">
        <v>41</v>
      </c>
    </row>
    <row r="2" spans="1:18" ht="15.75" customHeight="1" x14ac:dyDescent="0.15">
      <c r="A2" s="6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61" t="s">
        <v>28</v>
      </c>
    </row>
    <row r="3" spans="1:18" ht="12.75" customHeight="1" thickBot="1" x14ac:dyDescent="0.2">
      <c r="A3" s="3"/>
      <c r="B3" s="3"/>
      <c r="C3" s="3"/>
      <c r="D3" s="12"/>
      <c r="E3" s="3"/>
      <c r="F3" s="4"/>
      <c r="G3" s="3"/>
      <c r="H3" s="3"/>
      <c r="I3" s="3"/>
      <c r="J3" s="3"/>
      <c r="K3" s="3"/>
      <c r="L3" s="3"/>
      <c r="M3" s="3"/>
      <c r="N3" s="3"/>
      <c r="O3" s="3"/>
    </row>
    <row r="4" spans="1:18" ht="30" customHeight="1" thickTop="1" thickBot="1" x14ac:dyDescent="0.2">
      <c r="A4" s="193">
        <v>2011</v>
      </c>
      <c r="B4" s="194"/>
      <c r="C4" s="195"/>
      <c r="D4" s="13" t="s">
        <v>3</v>
      </c>
      <c r="E4" s="143">
        <v>4</v>
      </c>
      <c r="F4" s="13" t="s">
        <v>4</v>
      </c>
      <c r="G4" s="13"/>
      <c r="H4" s="13"/>
      <c r="I4" s="15" t="s">
        <v>5</v>
      </c>
      <c r="J4" s="196" t="s">
        <v>23</v>
      </c>
      <c r="K4" s="197"/>
      <c r="L4" s="198"/>
      <c r="M4" s="16" t="s">
        <v>6</v>
      </c>
      <c r="N4" s="199" t="s">
        <v>102</v>
      </c>
      <c r="O4" s="200"/>
      <c r="P4" s="201"/>
    </row>
    <row r="5" spans="1:18" ht="12.75" customHeight="1" x14ac:dyDescent="0.15">
      <c r="A5" s="22"/>
      <c r="B5" s="22"/>
      <c r="C5" s="117" t="s">
        <v>68</v>
      </c>
      <c r="D5" s="23"/>
      <c r="E5" s="24"/>
      <c r="F5" s="23"/>
      <c r="G5" s="23"/>
      <c r="H5" s="23"/>
      <c r="I5" s="25"/>
      <c r="J5" s="26"/>
      <c r="K5" s="26"/>
      <c r="L5" s="26"/>
      <c r="M5" s="27"/>
      <c r="N5" s="28"/>
      <c r="O5" s="28"/>
      <c r="P5" s="9"/>
    </row>
    <row r="6" spans="1:18" s="10" customFormat="1" ht="12.75" customHeight="1" x14ac:dyDescent="0.15">
      <c r="A6" s="22"/>
      <c r="B6" s="22"/>
      <c r="C6" s="118" t="s">
        <v>69</v>
      </c>
      <c r="D6" s="23"/>
      <c r="E6" s="24"/>
      <c r="F6" s="122" t="s">
        <v>42</v>
      </c>
      <c r="G6" s="121" t="s">
        <v>20</v>
      </c>
      <c r="H6" s="92"/>
      <c r="I6" s="25"/>
      <c r="J6" s="26"/>
      <c r="K6" s="26"/>
      <c r="L6" s="26"/>
      <c r="M6" s="27"/>
      <c r="N6" s="28"/>
      <c r="O6" s="28"/>
      <c r="P6" s="9"/>
    </row>
    <row r="7" spans="1:18" x14ac:dyDescent="0.15">
      <c r="C7" s="117" t="s">
        <v>70</v>
      </c>
      <c r="F7" s="91">
        <v>20</v>
      </c>
      <c r="G7" s="37">
        <v>0.25</v>
      </c>
      <c r="H7" s="123"/>
      <c r="I7" s="218" t="s">
        <v>15</v>
      </c>
      <c r="J7" s="192"/>
      <c r="K7" s="192"/>
      <c r="L7" s="192"/>
      <c r="M7" s="192"/>
      <c r="N7" s="192"/>
      <c r="O7" s="192"/>
      <c r="P7" s="192"/>
    </row>
    <row r="8" spans="1:18" ht="44.25" customHeight="1" thickBot="1" x14ac:dyDescent="0.2">
      <c r="A8" s="64" t="s">
        <v>0</v>
      </c>
      <c r="B8" s="64" t="s">
        <v>1</v>
      </c>
      <c r="C8" s="57" t="s">
        <v>19</v>
      </c>
      <c r="D8" s="58" t="s">
        <v>17</v>
      </c>
      <c r="E8" s="58" t="s">
        <v>18</v>
      </c>
      <c r="F8" s="69" t="s">
        <v>31</v>
      </c>
      <c r="G8" s="63" t="s">
        <v>2</v>
      </c>
      <c r="H8" s="68" t="s">
        <v>53</v>
      </c>
      <c r="I8" s="34" t="s">
        <v>54</v>
      </c>
      <c r="J8" s="34" t="s">
        <v>12</v>
      </c>
      <c r="K8" s="34" t="s">
        <v>12</v>
      </c>
      <c r="L8" s="35"/>
      <c r="M8" s="34" t="s">
        <v>34</v>
      </c>
      <c r="N8" s="34" t="s">
        <v>35</v>
      </c>
      <c r="O8" s="36" t="s">
        <v>13</v>
      </c>
      <c r="P8" s="46" t="s">
        <v>14</v>
      </c>
    </row>
    <row r="9" spans="1:18" s="10" customFormat="1" ht="24.95" customHeight="1" thickTop="1" x14ac:dyDescent="0.15">
      <c r="A9" s="30">
        <v>1</v>
      </c>
      <c r="B9" s="55" t="str">
        <f>TEXT(DATE($A$4,$E$4,$A9),"aaa")</f>
        <v>金</v>
      </c>
      <c r="C9" s="125"/>
      <c r="D9" s="126">
        <v>0.375</v>
      </c>
      <c r="E9" s="127">
        <v>0.79166666666666663</v>
      </c>
      <c r="F9" s="128">
        <f>IF(D9&gt;0,TIME(1,0,0),0)</f>
        <v>4.1666666666666664E-2</v>
      </c>
      <c r="G9" s="56">
        <f>IF((E9-D9-F9)&lt;0,"",E9-D9-F9)</f>
        <v>0.37499999999999994</v>
      </c>
      <c r="H9" s="6">
        <f t="shared" ref="H9:H39" si="0">IF(C9=1,"",IF(G9&gt;G$7,G9-I9-G$7,""))</f>
        <v>8.3333333333333315E-2</v>
      </c>
      <c r="I9" s="6">
        <f t="shared" ref="I9:I39" si="1">IF(G9&gt;TIME(8,0,0),G9-TIME(8,0,0),"")</f>
        <v>4.166666666666663E-2</v>
      </c>
      <c r="J9" s="18" t="str">
        <f>IF(E9&gt;TIME(22,0,0),E9-TIME(22,0,0),"")</f>
        <v/>
      </c>
      <c r="K9" s="18" t="str">
        <f>IF(C9=1,IF(G9=0,"",G9),"")</f>
        <v/>
      </c>
      <c r="L9" s="7"/>
      <c r="M9" s="32"/>
      <c r="N9" s="32"/>
      <c r="O9" s="33"/>
      <c r="P9" s="65"/>
    </row>
    <row r="10" spans="1:18" s="10" customFormat="1" ht="24.95" customHeight="1" x14ac:dyDescent="0.15">
      <c r="A10" s="30">
        <v>2</v>
      </c>
      <c r="B10" s="55" t="str">
        <f>TEXT(DATE($A$4,$E$4,$A10),"aaa")</f>
        <v>土</v>
      </c>
      <c r="C10" s="129">
        <v>1</v>
      </c>
      <c r="D10" s="18"/>
      <c r="E10" s="82"/>
      <c r="F10" s="130">
        <f>IF(D10&gt;0,TIME(1,0,0),0)</f>
        <v>0</v>
      </c>
      <c r="G10" s="56">
        <f t="shared" ref="G10:G39" si="2">IF((E10-D10-F10)&lt;0,0,E10-D10-F10)</f>
        <v>0</v>
      </c>
      <c r="H10" s="6" t="str">
        <f t="shared" si="0"/>
        <v/>
      </c>
      <c r="I10" s="6" t="str">
        <f t="shared" si="1"/>
        <v/>
      </c>
      <c r="J10" s="18" t="str">
        <f t="shared" ref="J10:J39" si="3">IF(E10&gt;TIME(22,0,0),E10-TIME(22,0,0),"")</f>
        <v/>
      </c>
      <c r="K10" s="18" t="str">
        <f t="shared" ref="K10:K39" si="4">IF(C10=1,IF(G10=0,"",G10),"")</f>
        <v/>
      </c>
      <c r="L10" s="31"/>
      <c r="M10" s="32"/>
      <c r="N10" s="32"/>
      <c r="O10" s="33"/>
      <c r="P10" s="65"/>
    </row>
    <row r="11" spans="1:18" s="10" customFormat="1" ht="24.95" customHeight="1" x14ac:dyDescent="0.15">
      <c r="A11" s="30">
        <v>3</v>
      </c>
      <c r="B11" s="55" t="str">
        <f t="shared" ref="B11:B36" si="5">TEXT(DATE($A$4,$E$4,$A11),"aaa")</f>
        <v>日</v>
      </c>
      <c r="C11" s="129">
        <v>1</v>
      </c>
      <c r="D11" s="18"/>
      <c r="E11" s="82"/>
      <c r="F11" s="130">
        <f t="shared" ref="F11:F39" si="6">IF(D11&gt;0,TIME(1,0,0),0)</f>
        <v>0</v>
      </c>
      <c r="G11" s="56">
        <f t="shared" si="2"/>
        <v>0</v>
      </c>
      <c r="H11" s="6" t="str">
        <f t="shared" si="0"/>
        <v/>
      </c>
      <c r="I11" s="6" t="str">
        <f t="shared" si="1"/>
        <v/>
      </c>
      <c r="J11" s="18" t="str">
        <f t="shared" si="3"/>
        <v/>
      </c>
      <c r="K11" s="18" t="str">
        <f t="shared" si="4"/>
        <v/>
      </c>
      <c r="L11" s="7"/>
      <c r="M11" s="32"/>
      <c r="N11" s="32"/>
      <c r="O11" s="33"/>
      <c r="P11" s="65"/>
    </row>
    <row r="12" spans="1:18" s="10" customFormat="1" ht="24.95" customHeight="1" x14ac:dyDescent="0.15">
      <c r="A12" s="30">
        <v>4</v>
      </c>
      <c r="B12" s="55" t="str">
        <f t="shared" si="5"/>
        <v>月</v>
      </c>
      <c r="C12" s="129"/>
      <c r="D12" s="18">
        <v>0.375</v>
      </c>
      <c r="E12" s="82">
        <v>0.66666666666666663</v>
      </c>
      <c r="F12" s="130">
        <f t="shared" si="6"/>
        <v>4.1666666666666664E-2</v>
      </c>
      <c r="G12" s="56">
        <f t="shared" si="2"/>
        <v>0.24999999999999997</v>
      </c>
      <c r="H12" s="6" t="str">
        <f t="shared" si="0"/>
        <v/>
      </c>
      <c r="I12" s="6" t="str">
        <f t="shared" si="1"/>
        <v/>
      </c>
      <c r="J12" s="18" t="str">
        <f t="shared" si="3"/>
        <v/>
      </c>
      <c r="K12" s="18" t="str">
        <f t="shared" si="4"/>
        <v/>
      </c>
      <c r="L12" s="7"/>
      <c r="M12" s="32"/>
      <c r="N12" s="32"/>
      <c r="O12" s="33"/>
      <c r="P12" s="65"/>
    </row>
    <row r="13" spans="1:18" s="10" customFormat="1" ht="24.95" customHeight="1" x14ac:dyDescent="0.15">
      <c r="A13" s="30">
        <v>5</v>
      </c>
      <c r="B13" s="55" t="str">
        <f t="shared" si="5"/>
        <v>火</v>
      </c>
      <c r="C13" s="129"/>
      <c r="D13" s="18">
        <v>0.41666666666666669</v>
      </c>
      <c r="E13" s="82">
        <v>0.66666666666666663</v>
      </c>
      <c r="F13" s="130">
        <f t="shared" si="6"/>
        <v>4.1666666666666664E-2</v>
      </c>
      <c r="G13" s="56">
        <f t="shared" si="2"/>
        <v>0.20833333333333329</v>
      </c>
      <c r="H13" s="6" t="str">
        <f t="shared" si="0"/>
        <v/>
      </c>
      <c r="I13" s="6" t="str">
        <f t="shared" si="1"/>
        <v/>
      </c>
      <c r="J13" s="18" t="str">
        <f t="shared" si="3"/>
        <v/>
      </c>
      <c r="K13" s="18" t="str">
        <f t="shared" si="4"/>
        <v/>
      </c>
      <c r="L13" s="7"/>
      <c r="M13" s="32"/>
      <c r="N13" s="32"/>
      <c r="O13" s="33"/>
      <c r="P13" s="65"/>
    </row>
    <row r="14" spans="1:18" s="10" customFormat="1" ht="24.95" customHeight="1" x14ac:dyDescent="0.15">
      <c r="A14" s="30">
        <v>6</v>
      </c>
      <c r="B14" s="55" t="str">
        <f t="shared" si="5"/>
        <v>水</v>
      </c>
      <c r="C14" s="129"/>
      <c r="D14" s="18">
        <v>0.375</v>
      </c>
      <c r="E14" s="82">
        <v>0.66666666666666663</v>
      </c>
      <c r="F14" s="130">
        <f t="shared" si="6"/>
        <v>4.1666666666666664E-2</v>
      </c>
      <c r="G14" s="56">
        <f t="shared" si="2"/>
        <v>0.24999999999999997</v>
      </c>
      <c r="H14" s="6" t="str">
        <f t="shared" si="0"/>
        <v/>
      </c>
      <c r="I14" s="6" t="str">
        <f t="shared" si="1"/>
        <v/>
      </c>
      <c r="J14" s="18" t="str">
        <f t="shared" si="3"/>
        <v/>
      </c>
      <c r="K14" s="18" t="str">
        <f t="shared" si="4"/>
        <v/>
      </c>
      <c r="L14" s="7"/>
      <c r="M14" s="32"/>
      <c r="N14" s="32"/>
      <c r="O14" s="33"/>
      <c r="P14" s="65"/>
    </row>
    <row r="15" spans="1:18" s="10" customFormat="1" ht="24.95" customHeight="1" x14ac:dyDescent="0.15">
      <c r="A15" s="30">
        <v>7</v>
      </c>
      <c r="B15" s="55" t="str">
        <f t="shared" si="5"/>
        <v>木</v>
      </c>
      <c r="C15" s="129"/>
      <c r="D15" s="18">
        <v>0.375</v>
      </c>
      <c r="E15" s="82">
        <v>0.66666666666666663</v>
      </c>
      <c r="F15" s="130">
        <f t="shared" si="6"/>
        <v>4.1666666666666664E-2</v>
      </c>
      <c r="G15" s="56">
        <f t="shared" si="2"/>
        <v>0.24999999999999997</v>
      </c>
      <c r="H15" s="6" t="str">
        <f t="shared" si="0"/>
        <v/>
      </c>
      <c r="I15" s="6" t="str">
        <f t="shared" si="1"/>
        <v/>
      </c>
      <c r="J15" s="18" t="str">
        <f t="shared" si="3"/>
        <v/>
      </c>
      <c r="K15" s="18" t="str">
        <f t="shared" si="4"/>
        <v/>
      </c>
      <c r="L15" s="7"/>
      <c r="M15" s="32"/>
      <c r="N15" s="32"/>
      <c r="O15" s="33"/>
      <c r="P15" s="65"/>
    </row>
    <row r="16" spans="1:18" s="10" customFormat="1" ht="24.95" customHeight="1" x14ac:dyDescent="0.15">
      <c r="A16" s="30">
        <v>8</v>
      </c>
      <c r="B16" s="55" t="str">
        <f t="shared" si="5"/>
        <v>金</v>
      </c>
      <c r="C16" s="129"/>
      <c r="D16" s="18">
        <v>0.375</v>
      </c>
      <c r="E16" s="82">
        <v>0.66666666666666663</v>
      </c>
      <c r="F16" s="130">
        <f t="shared" si="6"/>
        <v>4.1666666666666664E-2</v>
      </c>
      <c r="G16" s="56">
        <f t="shared" si="2"/>
        <v>0.24999999999999997</v>
      </c>
      <c r="H16" s="6" t="str">
        <f t="shared" si="0"/>
        <v/>
      </c>
      <c r="I16" s="6" t="str">
        <f t="shared" si="1"/>
        <v/>
      </c>
      <c r="J16" s="18" t="str">
        <f t="shared" si="3"/>
        <v/>
      </c>
      <c r="K16" s="18" t="str">
        <f t="shared" si="4"/>
        <v/>
      </c>
      <c r="L16" s="7"/>
      <c r="M16" s="32"/>
      <c r="N16" s="32"/>
      <c r="O16" s="33"/>
      <c r="P16" s="65"/>
    </row>
    <row r="17" spans="1:17" s="10" customFormat="1" ht="24.95" customHeight="1" x14ac:dyDescent="0.15">
      <c r="A17" s="30">
        <v>9</v>
      </c>
      <c r="B17" s="55" t="str">
        <f t="shared" si="5"/>
        <v>土</v>
      </c>
      <c r="C17" s="129">
        <v>1</v>
      </c>
      <c r="D17" s="18">
        <v>0.375</v>
      </c>
      <c r="E17" s="82">
        <v>0.79166666666666663</v>
      </c>
      <c r="F17" s="130">
        <f t="shared" si="6"/>
        <v>4.1666666666666664E-2</v>
      </c>
      <c r="G17" s="56">
        <f t="shared" si="2"/>
        <v>0.37499999999999994</v>
      </c>
      <c r="H17" s="6" t="str">
        <f t="shared" si="0"/>
        <v/>
      </c>
      <c r="I17" s="6">
        <f t="shared" si="1"/>
        <v>4.166666666666663E-2</v>
      </c>
      <c r="J17" s="18" t="str">
        <f t="shared" si="3"/>
        <v/>
      </c>
      <c r="K17" s="18">
        <f t="shared" si="4"/>
        <v>0.37499999999999994</v>
      </c>
      <c r="L17" s="18"/>
      <c r="M17" s="32"/>
      <c r="N17" s="32"/>
      <c r="O17" s="33"/>
      <c r="P17" s="65"/>
    </row>
    <row r="18" spans="1:17" s="10" customFormat="1" ht="24.95" customHeight="1" x14ac:dyDescent="0.15">
      <c r="A18" s="30">
        <v>10</v>
      </c>
      <c r="B18" s="55" t="str">
        <f t="shared" si="5"/>
        <v>日</v>
      </c>
      <c r="C18" s="129">
        <v>1</v>
      </c>
      <c r="D18" s="18"/>
      <c r="E18" s="82"/>
      <c r="F18" s="130">
        <f t="shared" si="6"/>
        <v>0</v>
      </c>
      <c r="G18" s="56">
        <f t="shared" si="2"/>
        <v>0</v>
      </c>
      <c r="H18" s="6" t="str">
        <f t="shared" si="0"/>
        <v/>
      </c>
      <c r="I18" s="6" t="str">
        <f t="shared" si="1"/>
        <v/>
      </c>
      <c r="J18" s="18" t="str">
        <f t="shared" si="3"/>
        <v/>
      </c>
      <c r="K18" s="18" t="str">
        <f t="shared" si="4"/>
        <v/>
      </c>
      <c r="L18" s="7"/>
      <c r="M18" s="32"/>
      <c r="N18" s="32"/>
      <c r="O18" s="33"/>
      <c r="P18" s="65"/>
      <c r="Q18" s="11"/>
    </row>
    <row r="19" spans="1:17" s="10" customFormat="1" ht="24.95" customHeight="1" x14ac:dyDescent="0.15">
      <c r="A19" s="30">
        <v>11</v>
      </c>
      <c r="B19" s="55" t="str">
        <f t="shared" si="5"/>
        <v>月</v>
      </c>
      <c r="C19" s="129"/>
      <c r="D19" s="18">
        <v>0.375</v>
      </c>
      <c r="E19" s="82">
        <v>0.66666666666666663</v>
      </c>
      <c r="F19" s="130">
        <f t="shared" si="6"/>
        <v>4.1666666666666664E-2</v>
      </c>
      <c r="G19" s="56">
        <f t="shared" si="2"/>
        <v>0.24999999999999997</v>
      </c>
      <c r="H19" s="6" t="str">
        <f t="shared" si="0"/>
        <v/>
      </c>
      <c r="I19" s="6" t="str">
        <f>IF(G19&gt;TIME(8,0,0),G19-TIME(8,0,0),"")</f>
        <v/>
      </c>
      <c r="J19" s="18" t="str">
        <f t="shared" si="3"/>
        <v/>
      </c>
      <c r="K19" s="18" t="str">
        <f t="shared" si="4"/>
        <v/>
      </c>
      <c r="L19" s="7"/>
      <c r="M19" s="32"/>
      <c r="N19" s="32"/>
      <c r="O19" s="33"/>
      <c r="P19" s="65"/>
    </row>
    <row r="20" spans="1:17" s="10" customFormat="1" ht="24.95" customHeight="1" x14ac:dyDescent="0.15">
      <c r="A20" s="30">
        <v>12</v>
      </c>
      <c r="B20" s="55" t="str">
        <f t="shared" si="5"/>
        <v>火</v>
      </c>
      <c r="C20" s="129"/>
      <c r="D20" s="18">
        <v>0.375</v>
      </c>
      <c r="E20" s="82">
        <v>0.66666666666666663</v>
      </c>
      <c r="F20" s="130">
        <f t="shared" si="6"/>
        <v>4.1666666666666664E-2</v>
      </c>
      <c r="G20" s="56">
        <f t="shared" si="2"/>
        <v>0.24999999999999997</v>
      </c>
      <c r="H20" s="6" t="str">
        <f t="shared" si="0"/>
        <v/>
      </c>
      <c r="I20" s="6" t="str">
        <f t="shared" si="1"/>
        <v/>
      </c>
      <c r="J20" s="18" t="str">
        <f t="shared" si="3"/>
        <v/>
      </c>
      <c r="K20" s="18" t="str">
        <f t="shared" si="4"/>
        <v/>
      </c>
      <c r="L20" s="7"/>
      <c r="M20" s="32"/>
      <c r="N20" s="32"/>
      <c r="O20" s="33"/>
      <c r="P20" s="65"/>
    </row>
    <row r="21" spans="1:17" s="10" customFormat="1" ht="24.95" customHeight="1" x14ac:dyDescent="0.15">
      <c r="A21" s="30">
        <v>13</v>
      </c>
      <c r="B21" s="55" t="str">
        <f t="shared" si="5"/>
        <v>水</v>
      </c>
      <c r="C21" s="129"/>
      <c r="D21" s="18">
        <v>0.375</v>
      </c>
      <c r="E21" s="82">
        <v>0.66666666666666663</v>
      </c>
      <c r="F21" s="130">
        <f t="shared" si="6"/>
        <v>4.1666666666666664E-2</v>
      </c>
      <c r="G21" s="56">
        <f t="shared" si="2"/>
        <v>0.24999999999999997</v>
      </c>
      <c r="H21" s="6" t="str">
        <f t="shared" si="0"/>
        <v/>
      </c>
      <c r="I21" s="6" t="str">
        <f t="shared" si="1"/>
        <v/>
      </c>
      <c r="J21" s="18" t="str">
        <f t="shared" si="3"/>
        <v/>
      </c>
      <c r="K21" s="18" t="str">
        <f t="shared" si="4"/>
        <v/>
      </c>
      <c r="L21" s="7"/>
      <c r="M21" s="32"/>
      <c r="N21" s="32"/>
      <c r="O21" s="33"/>
      <c r="P21" s="65"/>
    </row>
    <row r="22" spans="1:17" s="10" customFormat="1" ht="24.95" customHeight="1" x14ac:dyDescent="0.15">
      <c r="A22" s="30">
        <v>14</v>
      </c>
      <c r="B22" s="55" t="str">
        <f t="shared" si="5"/>
        <v>木</v>
      </c>
      <c r="C22" s="129"/>
      <c r="D22" s="18">
        <v>0.375</v>
      </c>
      <c r="E22" s="82">
        <v>0.64583333333333337</v>
      </c>
      <c r="F22" s="130">
        <f t="shared" si="6"/>
        <v>4.1666666666666664E-2</v>
      </c>
      <c r="G22" s="56">
        <f t="shared" si="2"/>
        <v>0.22916666666666671</v>
      </c>
      <c r="H22" s="6" t="str">
        <f t="shared" si="0"/>
        <v/>
      </c>
      <c r="I22" s="6" t="str">
        <f t="shared" si="1"/>
        <v/>
      </c>
      <c r="J22" s="18" t="str">
        <f t="shared" si="3"/>
        <v/>
      </c>
      <c r="K22" s="18" t="str">
        <f t="shared" si="4"/>
        <v/>
      </c>
      <c r="L22" s="7"/>
      <c r="M22" s="32"/>
      <c r="N22" s="32"/>
      <c r="O22" s="33"/>
      <c r="P22" s="65"/>
    </row>
    <row r="23" spans="1:17" s="10" customFormat="1" ht="24.95" customHeight="1" x14ac:dyDescent="0.15">
      <c r="A23" s="30">
        <v>15</v>
      </c>
      <c r="B23" s="55" t="str">
        <f t="shared" si="5"/>
        <v>金</v>
      </c>
      <c r="C23" s="129">
        <v>3</v>
      </c>
      <c r="D23" s="18"/>
      <c r="E23" s="82"/>
      <c r="F23" s="130">
        <f t="shared" si="6"/>
        <v>0</v>
      </c>
      <c r="G23" s="56">
        <f t="shared" si="2"/>
        <v>0</v>
      </c>
      <c r="H23" s="6" t="str">
        <f t="shared" si="0"/>
        <v/>
      </c>
      <c r="I23" s="6" t="str">
        <f t="shared" si="1"/>
        <v/>
      </c>
      <c r="J23" s="18" t="str">
        <f t="shared" si="3"/>
        <v/>
      </c>
      <c r="K23" s="18" t="str">
        <f t="shared" si="4"/>
        <v/>
      </c>
      <c r="L23" s="7"/>
      <c r="M23" s="32"/>
      <c r="N23" s="32">
        <v>1</v>
      </c>
      <c r="O23" s="33"/>
      <c r="P23" s="66" t="s">
        <v>47</v>
      </c>
    </row>
    <row r="24" spans="1:17" s="10" customFormat="1" ht="24.95" customHeight="1" x14ac:dyDescent="0.15">
      <c r="A24" s="30">
        <v>16</v>
      </c>
      <c r="B24" s="55" t="str">
        <f t="shared" si="5"/>
        <v>土</v>
      </c>
      <c r="C24" s="129">
        <v>1</v>
      </c>
      <c r="D24" s="18"/>
      <c r="E24" s="82"/>
      <c r="F24" s="130">
        <f t="shared" si="6"/>
        <v>0</v>
      </c>
      <c r="G24" s="56">
        <f t="shared" si="2"/>
        <v>0</v>
      </c>
      <c r="H24" s="6" t="str">
        <f>IF(C24=1,"",IF(G24&gt;G$7,G24-I24-G$7,""))</f>
        <v/>
      </c>
      <c r="I24" s="6" t="str">
        <f t="shared" si="1"/>
        <v/>
      </c>
      <c r="J24" s="18" t="str">
        <f t="shared" si="3"/>
        <v/>
      </c>
      <c r="K24" s="18" t="str">
        <f t="shared" si="4"/>
        <v/>
      </c>
      <c r="L24" s="7"/>
      <c r="M24" s="32"/>
      <c r="N24" s="32"/>
      <c r="O24" s="33"/>
      <c r="P24" s="65"/>
    </row>
    <row r="25" spans="1:17" s="10" customFormat="1" ht="24.95" customHeight="1" x14ac:dyDescent="0.15">
      <c r="A25" s="30">
        <v>17</v>
      </c>
      <c r="B25" s="55" t="str">
        <f t="shared" si="5"/>
        <v>日</v>
      </c>
      <c r="C25" s="129">
        <v>1</v>
      </c>
      <c r="D25" s="18"/>
      <c r="E25" s="82"/>
      <c r="F25" s="130">
        <f t="shared" si="6"/>
        <v>0</v>
      </c>
      <c r="G25" s="56">
        <f t="shared" si="2"/>
        <v>0</v>
      </c>
      <c r="H25" s="6" t="str">
        <f t="shared" si="0"/>
        <v/>
      </c>
      <c r="I25" s="6" t="str">
        <f t="shared" si="1"/>
        <v/>
      </c>
      <c r="J25" s="18" t="str">
        <f t="shared" si="3"/>
        <v/>
      </c>
      <c r="K25" s="18" t="str">
        <f t="shared" si="4"/>
        <v/>
      </c>
      <c r="L25" s="7"/>
      <c r="M25" s="32"/>
      <c r="N25" s="32"/>
      <c r="O25" s="33"/>
      <c r="P25" s="65"/>
    </row>
    <row r="26" spans="1:17" s="10" customFormat="1" ht="24.95" customHeight="1" x14ac:dyDescent="0.15">
      <c r="A26" s="30">
        <v>18</v>
      </c>
      <c r="B26" s="55" t="str">
        <f t="shared" si="5"/>
        <v>月</v>
      </c>
      <c r="C26" s="129"/>
      <c r="D26" s="18">
        <v>0.375</v>
      </c>
      <c r="E26" s="82">
        <v>0.66666666666666663</v>
      </c>
      <c r="F26" s="130">
        <f t="shared" si="6"/>
        <v>4.1666666666666664E-2</v>
      </c>
      <c r="G26" s="56">
        <f t="shared" si="2"/>
        <v>0.24999999999999997</v>
      </c>
      <c r="H26" s="6" t="str">
        <f t="shared" si="0"/>
        <v/>
      </c>
      <c r="I26" s="6" t="str">
        <f t="shared" si="1"/>
        <v/>
      </c>
      <c r="J26" s="18" t="str">
        <f t="shared" si="3"/>
        <v/>
      </c>
      <c r="K26" s="18" t="str">
        <f t="shared" si="4"/>
        <v/>
      </c>
      <c r="L26" s="7"/>
      <c r="M26" s="32"/>
      <c r="N26" s="32"/>
      <c r="O26" s="33"/>
      <c r="P26" s="65"/>
    </row>
    <row r="27" spans="1:17" s="10" customFormat="1" ht="24.95" customHeight="1" x14ac:dyDescent="0.15">
      <c r="A27" s="30">
        <v>19</v>
      </c>
      <c r="B27" s="55" t="str">
        <f t="shared" si="5"/>
        <v>火</v>
      </c>
      <c r="C27" s="129">
        <v>2</v>
      </c>
      <c r="D27" s="18">
        <v>0.54166666666666663</v>
      </c>
      <c r="E27" s="82">
        <v>0.75</v>
      </c>
      <c r="F27" s="130">
        <f t="shared" si="6"/>
        <v>4.1666666666666664E-2</v>
      </c>
      <c r="G27" s="56">
        <f t="shared" si="2"/>
        <v>0.16666666666666671</v>
      </c>
      <c r="H27" s="6" t="str">
        <f t="shared" si="0"/>
        <v/>
      </c>
      <c r="I27" s="6" t="str">
        <f t="shared" si="1"/>
        <v/>
      </c>
      <c r="J27" s="18" t="str">
        <f t="shared" si="3"/>
        <v/>
      </c>
      <c r="K27" s="18" t="str">
        <f t="shared" si="4"/>
        <v/>
      </c>
      <c r="L27" s="7"/>
      <c r="M27" s="32">
        <v>0.5</v>
      </c>
      <c r="N27" s="32"/>
      <c r="O27" s="33"/>
      <c r="P27" s="65"/>
    </row>
    <row r="28" spans="1:17" s="10" customFormat="1" ht="24.95" customHeight="1" x14ac:dyDescent="0.15">
      <c r="A28" s="30">
        <v>20</v>
      </c>
      <c r="B28" s="55" t="str">
        <f t="shared" si="5"/>
        <v>水</v>
      </c>
      <c r="C28" s="129"/>
      <c r="D28" s="18">
        <v>0.375</v>
      </c>
      <c r="E28" s="82">
        <v>0.66666666666666663</v>
      </c>
      <c r="F28" s="130">
        <f t="shared" si="6"/>
        <v>4.1666666666666664E-2</v>
      </c>
      <c r="G28" s="56">
        <f t="shared" si="2"/>
        <v>0.24999999999999997</v>
      </c>
      <c r="H28" s="6" t="str">
        <f t="shared" si="0"/>
        <v/>
      </c>
      <c r="I28" s="6" t="str">
        <f t="shared" si="1"/>
        <v/>
      </c>
      <c r="J28" s="18" t="str">
        <f t="shared" si="3"/>
        <v/>
      </c>
      <c r="K28" s="18" t="str">
        <f t="shared" si="4"/>
        <v/>
      </c>
      <c r="L28" s="7"/>
      <c r="M28" s="32"/>
      <c r="N28" s="32"/>
      <c r="O28" s="33"/>
      <c r="P28" s="65"/>
    </row>
    <row r="29" spans="1:17" s="10" customFormat="1" ht="24.95" customHeight="1" x14ac:dyDescent="0.15">
      <c r="A29" s="30">
        <v>21</v>
      </c>
      <c r="B29" s="55" t="str">
        <f t="shared" si="5"/>
        <v>木</v>
      </c>
      <c r="C29" s="129"/>
      <c r="D29" s="18">
        <v>0.375</v>
      </c>
      <c r="E29" s="82">
        <v>0.58333333333333337</v>
      </c>
      <c r="F29" s="130">
        <f t="shared" si="6"/>
        <v>4.1666666666666664E-2</v>
      </c>
      <c r="G29" s="56">
        <f t="shared" si="2"/>
        <v>0.16666666666666671</v>
      </c>
      <c r="H29" s="6" t="str">
        <f t="shared" si="0"/>
        <v/>
      </c>
      <c r="I29" s="6" t="str">
        <f t="shared" si="1"/>
        <v/>
      </c>
      <c r="J29" s="18" t="str">
        <f t="shared" si="3"/>
        <v/>
      </c>
      <c r="K29" s="18" t="str">
        <f t="shared" si="4"/>
        <v/>
      </c>
      <c r="L29" s="7"/>
      <c r="M29" s="32"/>
      <c r="N29" s="32"/>
      <c r="O29" s="33"/>
      <c r="P29" s="65"/>
    </row>
    <row r="30" spans="1:17" s="10" customFormat="1" ht="24.95" customHeight="1" x14ac:dyDescent="0.15">
      <c r="A30" s="30">
        <v>22</v>
      </c>
      <c r="B30" s="55" t="str">
        <f t="shared" si="5"/>
        <v>金</v>
      </c>
      <c r="C30" s="129"/>
      <c r="D30" s="18">
        <v>0.375</v>
      </c>
      <c r="E30" s="82">
        <v>0.60416666666666663</v>
      </c>
      <c r="F30" s="130">
        <f t="shared" si="6"/>
        <v>4.1666666666666664E-2</v>
      </c>
      <c r="G30" s="56">
        <f t="shared" si="2"/>
        <v>0.18749999999999997</v>
      </c>
      <c r="H30" s="6" t="str">
        <f t="shared" si="0"/>
        <v/>
      </c>
      <c r="I30" s="6" t="str">
        <f t="shared" si="1"/>
        <v/>
      </c>
      <c r="J30" s="18" t="str">
        <f t="shared" si="3"/>
        <v/>
      </c>
      <c r="K30" s="18" t="str">
        <f t="shared" si="4"/>
        <v/>
      </c>
      <c r="L30" s="7"/>
      <c r="M30" s="32"/>
      <c r="N30" s="32"/>
      <c r="O30" s="33"/>
      <c r="P30" s="65"/>
    </row>
    <row r="31" spans="1:17" s="10" customFormat="1" ht="24.95" customHeight="1" x14ac:dyDescent="0.15">
      <c r="A31" s="30">
        <v>23</v>
      </c>
      <c r="B31" s="55" t="str">
        <f t="shared" si="5"/>
        <v>土</v>
      </c>
      <c r="C31" s="129">
        <v>1</v>
      </c>
      <c r="D31" s="18"/>
      <c r="E31" s="82"/>
      <c r="F31" s="130">
        <f t="shared" si="6"/>
        <v>0</v>
      </c>
      <c r="G31" s="56">
        <f t="shared" si="2"/>
        <v>0</v>
      </c>
      <c r="H31" s="6" t="str">
        <f t="shared" si="0"/>
        <v/>
      </c>
      <c r="I31" s="6" t="str">
        <f t="shared" si="1"/>
        <v/>
      </c>
      <c r="J31" s="18" t="str">
        <f t="shared" si="3"/>
        <v/>
      </c>
      <c r="K31" s="18" t="str">
        <f t="shared" si="4"/>
        <v/>
      </c>
      <c r="L31" s="7"/>
      <c r="M31" s="32"/>
      <c r="N31" s="32"/>
      <c r="O31" s="33"/>
      <c r="P31" s="65"/>
    </row>
    <row r="32" spans="1:17" s="10" customFormat="1" ht="24.95" customHeight="1" x14ac:dyDescent="0.15">
      <c r="A32" s="30">
        <v>24</v>
      </c>
      <c r="B32" s="55" t="str">
        <f t="shared" si="5"/>
        <v>日</v>
      </c>
      <c r="C32" s="129">
        <v>1</v>
      </c>
      <c r="D32" s="18"/>
      <c r="E32" s="82"/>
      <c r="F32" s="130">
        <f t="shared" si="6"/>
        <v>0</v>
      </c>
      <c r="G32" s="56">
        <f t="shared" si="2"/>
        <v>0</v>
      </c>
      <c r="H32" s="6" t="str">
        <f t="shared" si="0"/>
        <v/>
      </c>
      <c r="I32" s="6" t="str">
        <f t="shared" si="1"/>
        <v/>
      </c>
      <c r="J32" s="18" t="str">
        <f t="shared" si="3"/>
        <v/>
      </c>
      <c r="K32" s="18" t="str">
        <f t="shared" si="4"/>
        <v/>
      </c>
      <c r="L32" s="7"/>
      <c r="M32" s="32"/>
      <c r="N32" s="32"/>
      <c r="O32" s="33"/>
      <c r="P32" s="65"/>
    </row>
    <row r="33" spans="1:16" s="10" customFormat="1" ht="24.95" customHeight="1" x14ac:dyDescent="0.15">
      <c r="A33" s="30">
        <v>25</v>
      </c>
      <c r="B33" s="55" t="str">
        <f t="shared" si="5"/>
        <v>月</v>
      </c>
      <c r="C33" s="129"/>
      <c r="D33" s="18">
        <v>0.375</v>
      </c>
      <c r="E33" s="82">
        <v>0.66666666666666663</v>
      </c>
      <c r="F33" s="130">
        <f t="shared" si="6"/>
        <v>4.1666666666666664E-2</v>
      </c>
      <c r="G33" s="56">
        <f t="shared" si="2"/>
        <v>0.24999999999999997</v>
      </c>
      <c r="H33" s="6" t="str">
        <f t="shared" si="0"/>
        <v/>
      </c>
      <c r="I33" s="6" t="str">
        <f t="shared" si="1"/>
        <v/>
      </c>
      <c r="J33" s="18" t="str">
        <f t="shared" si="3"/>
        <v/>
      </c>
      <c r="K33" s="18" t="str">
        <f t="shared" si="4"/>
        <v/>
      </c>
      <c r="L33" s="7"/>
      <c r="M33" s="32"/>
      <c r="N33" s="32"/>
      <c r="O33" s="33"/>
      <c r="P33" s="65"/>
    </row>
    <row r="34" spans="1:16" s="10" customFormat="1" ht="24.95" customHeight="1" x14ac:dyDescent="0.15">
      <c r="A34" s="30">
        <v>26</v>
      </c>
      <c r="B34" s="55" t="str">
        <f t="shared" si="5"/>
        <v>火</v>
      </c>
      <c r="C34" s="129"/>
      <c r="D34" s="18">
        <v>0.375</v>
      </c>
      <c r="E34" s="82">
        <v>0.66666666666666663</v>
      </c>
      <c r="F34" s="130">
        <f t="shared" si="6"/>
        <v>4.1666666666666664E-2</v>
      </c>
      <c r="G34" s="56">
        <f t="shared" si="2"/>
        <v>0.24999999999999997</v>
      </c>
      <c r="H34" s="6" t="str">
        <f t="shared" si="0"/>
        <v/>
      </c>
      <c r="I34" s="6" t="str">
        <f t="shared" si="1"/>
        <v/>
      </c>
      <c r="J34" s="18" t="str">
        <f t="shared" si="3"/>
        <v/>
      </c>
      <c r="K34" s="18" t="str">
        <f t="shared" si="4"/>
        <v/>
      </c>
      <c r="L34" s="7"/>
      <c r="M34" s="32"/>
      <c r="N34" s="32"/>
      <c r="O34" s="33"/>
      <c r="P34" s="65"/>
    </row>
    <row r="35" spans="1:16" s="10" customFormat="1" ht="24.95" customHeight="1" x14ac:dyDescent="0.15">
      <c r="A35" s="30">
        <v>27</v>
      </c>
      <c r="B35" s="55" t="str">
        <f t="shared" si="5"/>
        <v>水</v>
      </c>
      <c r="C35" s="129"/>
      <c r="D35" s="18">
        <v>0.375</v>
      </c>
      <c r="E35" s="82">
        <v>0.66666666666666663</v>
      </c>
      <c r="F35" s="130">
        <f t="shared" si="6"/>
        <v>4.1666666666666664E-2</v>
      </c>
      <c r="G35" s="56">
        <f t="shared" si="2"/>
        <v>0.24999999999999997</v>
      </c>
      <c r="H35" s="6" t="str">
        <f t="shared" si="0"/>
        <v/>
      </c>
      <c r="I35" s="6" t="str">
        <f t="shared" si="1"/>
        <v/>
      </c>
      <c r="J35" s="18" t="str">
        <f t="shared" si="3"/>
        <v/>
      </c>
      <c r="K35" s="18" t="str">
        <f t="shared" si="4"/>
        <v/>
      </c>
      <c r="L35" s="7"/>
      <c r="M35" s="32"/>
      <c r="N35" s="32"/>
      <c r="O35" s="33"/>
      <c r="P35" s="66"/>
    </row>
    <row r="36" spans="1:16" s="10" customFormat="1" ht="24.95" customHeight="1" x14ac:dyDescent="0.15">
      <c r="A36" s="30">
        <v>28</v>
      </c>
      <c r="B36" s="55" t="str">
        <f t="shared" si="5"/>
        <v>木</v>
      </c>
      <c r="C36" s="129"/>
      <c r="D36" s="18">
        <v>0.375</v>
      </c>
      <c r="E36" s="82">
        <v>0.66666666666666663</v>
      </c>
      <c r="F36" s="130">
        <f t="shared" si="6"/>
        <v>4.1666666666666664E-2</v>
      </c>
      <c r="G36" s="56">
        <f t="shared" si="2"/>
        <v>0.24999999999999997</v>
      </c>
      <c r="H36" s="6" t="str">
        <f t="shared" si="0"/>
        <v/>
      </c>
      <c r="I36" s="6" t="str">
        <f t="shared" si="1"/>
        <v/>
      </c>
      <c r="J36" s="18" t="str">
        <f t="shared" si="3"/>
        <v/>
      </c>
      <c r="K36" s="18" t="str">
        <f t="shared" si="4"/>
        <v/>
      </c>
      <c r="L36" s="7"/>
      <c r="M36" s="32"/>
      <c r="N36" s="32"/>
      <c r="O36" s="33"/>
      <c r="P36" s="65"/>
    </row>
    <row r="37" spans="1:16" s="10" customFormat="1" ht="24.95" customHeight="1" x14ac:dyDescent="0.15">
      <c r="A37" s="30">
        <f>IF(E4=2,VLOOKUP(A4,閏年,2,),29)</f>
        <v>29</v>
      </c>
      <c r="B37" s="55" t="str">
        <f>IF(E4=2,"",TEXT(DATE($A$4,$E$4,$A37),"aaa"))</f>
        <v>金</v>
      </c>
      <c r="C37" s="129">
        <v>1</v>
      </c>
      <c r="D37" s="18"/>
      <c r="E37" s="82"/>
      <c r="F37" s="130">
        <f t="shared" si="6"/>
        <v>0</v>
      </c>
      <c r="G37" s="56">
        <f t="shared" si="2"/>
        <v>0</v>
      </c>
      <c r="H37" s="6" t="str">
        <f t="shared" si="0"/>
        <v/>
      </c>
      <c r="I37" s="6" t="str">
        <f t="shared" si="1"/>
        <v/>
      </c>
      <c r="J37" s="18" t="str">
        <f t="shared" si="3"/>
        <v/>
      </c>
      <c r="K37" s="18" t="str">
        <f t="shared" si="4"/>
        <v/>
      </c>
      <c r="L37" s="7"/>
      <c r="M37" s="32"/>
      <c r="N37" s="32"/>
      <c r="O37" s="33"/>
      <c r="P37" s="65"/>
    </row>
    <row r="38" spans="1:16" s="10" customFormat="1" ht="24.95" customHeight="1" x14ac:dyDescent="0.15">
      <c r="A38" s="30">
        <f>IF(E4=2,"",30)</f>
        <v>30</v>
      </c>
      <c r="B38" s="55" t="str">
        <f>IF(E4=2,"",TEXT(DATE($A$4,$E$4,$A38),"aaa"))</f>
        <v>土</v>
      </c>
      <c r="C38" s="129">
        <v>1</v>
      </c>
      <c r="D38" s="18"/>
      <c r="E38" s="82"/>
      <c r="F38" s="130">
        <f t="shared" si="6"/>
        <v>0</v>
      </c>
      <c r="G38" s="56">
        <f t="shared" si="2"/>
        <v>0</v>
      </c>
      <c r="H38" s="6" t="str">
        <f t="shared" si="0"/>
        <v/>
      </c>
      <c r="I38" s="6" t="str">
        <f t="shared" si="1"/>
        <v/>
      </c>
      <c r="J38" s="18" t="str">
        <f t="shared" si="3"/>
        <v/>
      </c>
      <c r="K38" s="18" t="str">
        <f t="shared" si="4"/>
        <v/>
      </c>
      <c r="L38" s="7"/>
      <c r="M38" s="32"/>
      <c r="N38" s="32"/>
      <c r="O38" s="33"/>
      <c r="P38" s="65"/>
    </row>
    <row r="39" spans="1:16" s="10" customFormat="1" ht="24.95" customHeight="1" thickBot="1" x14ac:dyDescent="0.2">
      <c r="A39" s="30" t="str">
        <f>IF(E4=2,"",IF(E4=4,"",IF(E4=6,"",IF(E4=9,"",IF(E4=11,"",31)))))</f>
        <v/>
      </c>
      <c r="B39" s="55" t="str">
        <f>IF(E4=2,"",IF(E4=4,"",IF(E4=6,"",IF(E4=9,"",IF(E4=11,"",TEXT(DATE($A$4,$E$4,$A39),"aaa"))))))</f>
        <v/>
      </c>
      <c r="C39" s="131"/>
      <c r="D39" s="132"/>
      <c r="E39" s="133"/>
      <c r="F39" s="134">
        <f t="shared" si="6"/>
        <v>0</v>
      </c>
      <c r="G39" s="56">
        <f t="shared" si="2"/>
        <v>0</v>
      </c>
      <c r="H39" s="6" t="str">
        <f t="shared" si="0"/>
        <v/>
      </c>
      <c r="I39" s="6" t="str">
        <f t="shared" si="1"/>
        <v/>
      </c>
      <c r="J39" s="18" t="str">
        <f t="shared" si="3"/>
        <v/>
      </c>
      <c r="K39" s="18" t="str">
        <f t="shared" si="4"/>
        <v/>
      </c>
      <c r="L39" s="7"/>
      <c r="M39" s="32"/>
      <c r="N39" s="32"/>
      <c r="O39" s="33"/>
      <c r="P39" s="65"/>
    </row>
    <row r="40" spans="1:16" ht="24.95" customHeight="1" thickTop="1" x14ac:dyDescent="0.15">
      <c r="A40" s="47">
        <f>COUNTIF(A9:A39,"&gt;0")</f>
        <v>30</v>
      </c>
      <c r="B40" s="52"/>
      <c r="C40" s="59">
        <f>A40-D40</f>
        <v>10</v>
      </c>
      <c r="D40" s="59">
        <f>COUNTA(D9:D39)</f>
        <v>20</v>
      </c>
      <c r="E40" s="187" t="s">
        <v>7</v>
      </c>
      <c r="F40" s="219"/>
      <c r="G40" s="48">
        <f t="shared" ref="G40:O40" si="7">SUM(G9:G39)</f>
        <v>4.9583333333333321</v>
      </c>
      <c r="H40" s="49">
        <f t="shared" si="7"/>
        <v>8.3333333333333315E-2</v>
      </c>
      <c r="I40" s="49">
        <f>SUM(I9:I39)</f>
        <v>8.3333333333333259E-2</v>
      </c>
      <c r="J40" s="49">
        <f t="shared" si="7"/>
        <v>0</v>
      </c>
      <c r="K40" s="49">
        <f t="shared" si="7"/>
        <v>0.37499999999999994</v>
      </c>
      <c r="L40" s="49"/>
      <c r="M40" s="53">
        <f t="shared" si="7"/>
        <v>0.5</v>
      </c>
      <c r="N40" s="53">
        <f t="shared" si="7"/>
        <v>1</v>
      </c>
      <c r="O40" s="53">
        <f t="shared" si="7"/>
        <v>0</v>
      </c>
      <c r="P40" s="67"/>
    </row>
    <row r="41" spans="1:16" s="45" customFormat="1" ht="15.75" customHeight="1" x14ac:dyDescent="0.15">
      <c r="A41" s="51" t="s">
        <v>24</v>
      </c>
      <c r="B41" s="40"/>
      <c r="C41" s="104" t="s">
        <v>48</v>
      </c>
      <c r="D41" s="51" t="s">
        <v>49</v>
      </c>
      <c r="E41" s="40"/>
      <c r="F41" s="40"/>
      <c r="G41" s="93" t="s">
        <v>29</v>
      </c>
      <c r="L41" s="106"/>
      <c r="M41" s="54" t="s">
        <v>25</v>
      </c>
      <c r="N41" s="54" t="s">
        <v>26</v>
      </c>
      <c r="O41" s="54" t="s">
        <v>27</v>
      </c>
      <c r="P41" s="44"/>
    </row>
    <row r="42" spans="1:16" s="45" customFormat="1" ht="15.75" customHeight="1" x14ac:dyDescent="0.15">
      <c r="A42" s="50"/>
      <c r="B42" s="40"/>
      <c r="C42" s="51"/>
      <c r="D42" s="51"/>
      <c r="E42" s="40"/>
      <c r="F42" s="95" t="s">
        <v>43</v>
      </c>
      <c r="G42" s="19">
        <f>G40-SUM(G43:G45)</f>
        <v>4.4166666666666661</v>
      </c>
      <c r="H42" s="19"/>
      <c r="I42" s="107" t="s">
        <v>59</v>
      </c>
      <c r="J42" s="108">
        <f>SUM(G42:G43)*7/A40</f>
        <v>1.0499999999999998</v>
      </c>
      <c r="K42" s="109" t="str">
        <f>IF(J42&lt;40,"OK","オーバー")</f>
        <v>OK</v>
      </c>
      <c r="L42" s="42"/>
      <c r="M42" s="42"/>
      <c r="N42" s="42"/>
      <c r="O42" s="43"/>
      <c r="P42" s="44"/>
    </row>
    <row r="43" spans="1:16" s="45" customFormat="1" ht="15.75" customHeight="1" x14ac:dyDescent="0.15">
      <c r="A43" s="50"/>
      <c r="B43" s="40"/>
      <c r="C43" s="51"/>
      <c r="D43" s="51"/>
      <c r="E43" s="40"/>
      <c r="F43" s="95" t="s">
        <v>44</v>
      </c>
      <c r="G43" s="19">
        <f>H40</f>
        <v>8.3333333333333315E-2</v>
      </c>
      <c r="H43" s="39" t="s">
        <v>57</v>
      </c>
      <c r="I43" s="39"/>
      <c r="J43" s="39"/>
      <c r="N43" s="42"/>
      <c r="O43" s="43"/>
      <c r="P43" s="44"/>
    </row>
    <row r="44" spans="1:16" s="45" customFormat="1" ht="15.75" customHeight="1" x14ac:dyDescent="0.15">
      <c r="A44" s="50"/>
      <c r="B44" s="40"/>
      <c r="C44" s="51"/>
      <c r="D44" s="51"/>
      <c r="E44" s="40"/>
      <c r="F44" s="95" t="s">
        <v>45</v>
      </c>
      <c r="G44" s="19">
        <f>I40</f>
        <v>8.3333333333333259E-2</v>
      </c>
      <c r="H44" s="39" t="s">
        <v>21</v>
      </c>
      <c r="I44" s="39"/>
      <c r="J44" s="39"/>
      <c r="K44" s="42"/>
      <c r="L44" s="42"/>
      <c r="M44" s="42"/>
      <c r="N44" s="42"/>
      <c r="O44" s="43"/>
      <c r="P44" s="44"/>
    </row>
    <row r="45" spans="1:16" s="45" customFormat="1" ht="15.75" customHeight="1" x14ac:dyDescent="0.15">
      <c r="A45" s="50"/>
      <c r="B45" s="40"/>
      <c r="C45" s="51"/>
      <c r="D45" s="51"/>
      <c r="F45" s="95" t="s">
        <v>46</v>
      </c>
      <c r="G45" s="19">
        <f>K40</f>
        <v>0.37499999999999994</v>
      </c>
      <c r="H45" s="39" t="s">
        <v>57</v>
      </c>
      <c r="I45" s="42" t="s">
        <v>58</v>
      </c>
      <c r="J45" s="42" t="s">
        <v>50</v>
      </c>
      <c r="K45" s="42"/>
      <c r="L45" s="42"/>
      <c r="M45" s="42"/>
      <c r="N45" s="42"/>
      <c r="O45" s="43"/>
      <c r="P45" s="44"/>
    </row>
    <row r="46" spans="1:16" s="45" customFormat="1" ht="15.75" customHeight="1" x14ac:dyDescent="0.15">
      <c r="A46" s="50"/>
      <c r="B46" s="40"/>
      <c r="C46" s="51"/>
      <c r="D46" s="51"/>
      <c r="E46" s="40"/>
      <c r="F46" s="95" t="s">
        <v>51</v>
      </c>
      <c r="G46" s="19">
        <f>J40</f>
        <v>0</v>
      </c>
      <c r="H46" s="39" t="s">
        <v>22</v>
      </c>
      <c r="I46" s="39"/>
      <c r="J46" s="39"/>
      <c r="K46" s="42"/>
      <c r="L46" s="42"/>
      <c r="M46" s="42"/>
      <c r="N46" s="42"/>
      <c r="O46" s="43"/>
      <c r="P46" s="44"/>
    </row>
    <row r="47" spans="1:16" s="45" customFormat="1" ht="15.75" customHeight="1" x14ac:dyDescent="0.15">
      <c r="A47" s="50"/>
      <c r="B47" s="40"/>
      <c r="C47" s="51"/>
      <c r="D47" s="51"/>
      <c r="E47" s="40"/>
      <c r="F47" s="95" t="s">
        <v>67</v>
      </c>
      <c r="G47" s="19">
        <f>(M40+N40)*G7</f>
        <v>0.375</v>
      </c>
      <c r="H47" s="39" t="s">
        <v>57</v>
      </c>
      <c r="I47" s="39"/>
      <c r="J47" s="39"/>
      <c r="K47" s="42"/>
      <c r="L47" s="42"/>
      <c r="M47" s="42"/>
      <c r="N47" s="42"/>
      <c r="O47" s="43"/>
      <c r="P47" s="44"/>
    </row>
    <row r="48" spans="1:16" x14ac:dyDescent="0.15">
      <c r="A48" s="20" t="s">
        <v>8</v>
      </c>
      <c r="D48" s="111" t="s">
        <v>61</v>
      </c>
      <c r="K48" s="1"/>
      <c r="L48" s="96"/>
      <c r="M48" s="97"/>
      <c r="N48" s="97"/>
      <c r="O48" s="98"/>
      <c r="P48" s="99"/>
    </row>
    <row r="49" spans="1:24" ht="21" customHeight="1" thickBot="1" x14ac:dyDescent="0.2">
      <c r="A49" s="202" t="s">
        <v>60</v>
      </c>
      <c r="B49" s="202"/>
      <c r="C49" s="202"/>
      <c r="D49" s="217" t="s">
        <v>9</v>
      </c>
      <c r="E49" s="217"/>
      <c r="F49" s="217"/>
      <c r="G49" s="217"/>
      <c r="H49" s="217"/>
      <c r="I49" s="114" t="s">
        <v>10</v>
      </c>
      <c r="J49" s="112" t="s">
        <v>11</v>
      </c>
      <c r="K49" s="5"/>
      <c r="L49" s="100"/>
      <c r="M49" s="211"/>
      <c r="N49" s="211"/>
      <c r="O49" s="216"/>
      <c r="P49" s="216"/>
      <c r="Q49" s="1"/>
      <c r="R49" s="2"/>
      <c r="S49" s="8"/>
    </row>
    <row r="50" spans="1:24" ht="14.25" thickTop="1" x14ac:dyDescent="0.15">
      <c r="A50" s="203"/>
      <c r="B50" s="204"/>
      <c r="C50" s="204"/>
      <c r="D50" s="204"/>
      <c r="E50" s="204"/>
      <c r="F50" s="204"/>
      <c r="G50" s="204"/>
      <c r="H50" s="204"/>
      <c r="I50" s="156">
        <v>100</v>
      </c>
      <c r="J50" s="113">
        <f>I50*2</f>
        <v>200</v>
      </c>
      <c r="K50" s="5"/>
      <c r="L50" s="100"/>
      <c r="M50" s="211"/>
      <c r="N50" s="211"/>
      <c r="O50" s="216"/>
      <c r="P50" s="216"/>
      <c r="Q50" s="1"/>
      <c r="R50" s="2"/>
      <c r="S50" s="8"/>
    </row>
    <row r="51" spans="1:24" x14ac:dyDescent="0.15">
      <c r="A51" s="205"/>
      <c r="B51" s="206"/>
      <c r="C51" s="206"/>
      <c r="D51" s="206"/>
      <c r="E51" s="206"/>
      <c r="F51" s="206"/>
      <c r="G51" s="206"/>
      <c r="H51" s="206"/>
      <c r="I51" s="157"/>
      <c r="J51" s="113">
        <f>I51*2</f>
        <v>0</v>
      </c>
      <c r="K51" s="5"/>
      <c r="L51" s="100"/>
      <c r="M51" s="215"/>
      <c r="N51" s="215"/>
      <c r="O51" s="216"/>
      <c r="P51" s="216"/>
      <c r="S51" s="8"/>
    </row>
    <row r="52" spans="1:24" ht="14.25" thickBot="1" x14ac:dyDescent="0.2">
      <c r="A52" s="207"/>
      <c r="B52" s="208"/>
      <c r="C52" s="208"/>
      <c r="D52" s="208"/>
      <c r="E52" s="208"/>
      <c r="F52" s="208"/>
      <c r="G52" s="208"/>
      <c r="H52" s="208"/>
      <c r="I52" s="158"/>
      <c r="J52" s="113">
        <f>I52*2</f>
        <v>0</v>
      </c>
      <c r="K52" s="102"/>
      <c r="L52" s="100"/>
      <c r="M52" s="211"/>
      <c r="N52" s="211"/>
      <c r="O52" s="216"/>
      <c r="P52" s="216"/>
      <c r="S52" s="8"/>
    </row>
    <row r="53" spans="1:24" ht="15" thickTop="1" thickBot="1" x14ac:dyDescent="0.2">
      <c r="A53" s="210" t="s">
        <v>16</v>
      </c>
      <c r="B53" s="210"/>
      <c r="C53" s="210"/>
      <c r="D53" s="210"/>
      <c r="E53" s="210"/>
      <c r="F53" s="210"/>
      <c r="G53" s="210"/>
      <c r="H53" s="210"/>
      <c r="I53" s="210"/>
      <c r="J53" s="142">
        <f>SUM(J50:J52)</f>
        <v>200</v>
      </c>
      <c r="K53" s="103"/>
      <c r="L53" s="100"/>
      <c r="M53" s="211"/>
      <c r="N53" s="211"/>
      <c r="O53" s="212"/>
      <c r="P53" s="212"/>
      <c r="S53" s="8"/>
    </row>
    <row r="54" spans="1:24" ht="24" thickTop="1" thickBot="1" x14ac:dyDescent="0.2">
      <c r="A54" s="209" t="s">
        <v>60</v>
      </c>
      <c r="B54" s="209"/>
      <c r="C54" s="209"/>
      <c r="D54" s="214" t="s">
        <v>9</v>
      </c>
      <c r="E54" s="214"/>
      <c r="F54" s="214"/>
      <c r="G54" s="214"/>
      <c r="H54" s="214"/>
      <c r="I54" s="140" t="s">
        <v>10</v>
      </c>
      <c r="J54" s="141" t="s">
        <v>63</v>
      </c>
      <c r="K54" s="103"/>
      <c r="L54" s="100"/>
      <c r="M54" s="101"/>
      <c r="N54" s="101"/>
      <c r="O54" s="110"/>
      <c r="P54" s="110"/>
      <c r="S54" s="8"/>
    </row>
    <row r="55" spans="1:24" ht="14.25" thickTop="1" x14ac:dyDescent="0.15">
      <c r="A55" s="203"/>
      <c r="B55" s="204"/>
      <c r="C55" s="204"/>
      <c r="D55" s="204"/>
      <c r="E55" s="204"/>
      <c r="F55" s="204"/>
      <c r="G55" s="204"/>
      <c r="H55" s="204"/>
      <c r="I55" s="135"/>
      <c r="J55" s="136"/>
      <c r="K55" s="103"/>
      <c r="L55" s="100"/>
      <c r="M55" s="101"/>
      <c r="N55" s="101"/>
      <c r="O55" s="110"/>
      <c r="P55" s="110"/>
      <c r="S55" s="8"/>
    </row>
    <row r="56" spans="1:24" x14ac:dyDescent="0.15">
      <c r="A56" s="205"/>
      <c r="B56" s="206"/>
      <c r="C56" s="206"/>
      <c r="D56" s="206"/>
      <c r="E56" s="206"/>
      <c r="F56" s="206"/>
      <c r="G56" s="206"/>
      <c r="H56" s="206"/>
      <c r="I56" s="116"/>
      <c r="J56" s="137"/>
      <c r="K56" s="103"/>
      <c r="L56" s="100"/>
      <c r="M56" s="101"/>
      <c r="N56" s="101"/>
      <c r="O56" s="110"/>
      <c r="P56" s="110"/>
      <c r="S56" s="8"/>
    </row>
    <row r="57" spans="1:24" ht="14.25" thickBot="1" x14ac:dyDescent="0.2">
      <c r="A57" s="207"/>
      <c r="B57" s="208"/>
      <c r="C57" s="208"/>
      <c r="D57" s="208"/>
      <c r="E57" s="208"/>
      <c r="F57" s="208"/>
      <c r="G57" s="208"/>
      <c r="H57" s="208"/>
      <c r="I57" s="138"/>
      <c r="J57" s="139"/>
      <c r="K57" s="103"/>
      <c r="L57" s="100"/>
      <c r="M57" s="101"/>
      <c r="N57" s="101"/>
      <c r="O57" s="110"/>
      <c r="P57" s="110"/>
      <c r="S57" s="8"/>
    </row>
    <row r="58" spans="1:24" ht="14.25" thickTop="1" x14ac:dyDescent="0.15">
      <c r="A58" s="213" t="s">
        <v>62</v>
      </c>
      <c r="B58" s="213"/>
      <c r="C58" s="213"/>
      <c r="D58" s="213"/>
      <c r="E58" s="213"/>
      <c r="F58" s="213"/>
      <c r="G58" s="213"/>
      <c r="H58" s="213"/>
      <c r="I58" s="213"/>
      <c r="J58" s="115">
        <v>0</v>
      </c>
      <c r="K58" s="1"/>
      <c r="L58" s="87"/>
      <c r="M58" s="97"/>
      <c r="N58" s="97"/>
      <c r="O58" s="98"/>
      <c r="P58" s="99"/>
    </row>
    <row r="60" spans="1:24" ht="14.25" thickBot="1" x14ac:dyDescent="0.2">
      <c r="W60" t="s">
        <v>36</v>
      </c>
    </row>
    <row r="61" spans="1:24" x14ac:dyDescent="0.15">
      <c r="W61" s="70">
        <v>2011</v>
      </c>
      <c r="X61" s="71" t="str">
        <f>""</f>
        <v/>
      </c>
    </row>
    <row r="62" spans="1:24" x14ac:dyDescent="0.15">
      <c r="W62" s="72">
        <v>2012</v>
      </c>
      <c r="X62" s="73">
        <v>29</v>
      </c>
    </row>
    <row r="63" spans="1:24" x14ac:dyDescent="0.15">
      <c r="W63" s="72">
        <v>2013</v>
      </c>
      <c r="X63" s="73" t="str">
        <f>""</f>
        <v/>
      </c>
    </row>
    <row r="64" spans="1:24" x14ac:dyDescent="0.15">
      <c r="W64" s="72">
        <v>2014</v>
      </c>
      <c r="X64" s="73" t="str">
        <f>""</f>
        <v/>
      </c>
    </row>
    <row r="65" spans="23:24" x14ac:dyDescent="0.15">
      <c r="W65" s="72">
        <v>2015</v>
      </c>
      <c r="X65" s="73" t="str">
        <f>""</f>
        <v/>
      </c>
    </row>
    <row r="66" spans="23:24" x14ac:dyDescent="0.15">
      <c r="W66" s="72">
        <v>2016</v>
      </c>
      <c r="X66" s="73">
        <v>29</v>
      </c>
    </row>
    <row r="67" spans="23:24" x14ac:dyDescent="0.15">
      <c r="W67" s="72">
        <v>2017</v>
      </c>
      <c r="X67" s="73" t="str">
        <f>""</f>
        <v/>
      </c>
    </row>
    <row r="68" spans="23:24" x14ac:dyDescent="0.15">
      <c r="W68" s="72">
        <v>2018</v>
      </c>
      <c r="X68" s="73" t="str">
        <f>""</f>
        <v/>
      </c>
    </row>
    <row r="69" spans="23:24" x14ac:dyDescent="0.15">
      <c r="W69" s="72">
        <v>2019</v>
      </c>
      <c r="X69" s="73" t="str">
        <f>""</f>
        <v/>
      </c>
    </row>
    <row r="70" spans="23:24" x14ac:dyDescent="0.15">
      <c r="W70" s="72">
        <v>2020</v>
      </c>
      <c r="X70" s="73">
        <v>29</v>
      </c>
    </row>
    <row r="71" spans="23:24" x14ac:dyDescent="0.15">
      <c r="W71" s="72">
        <v>2021</v>
      </c>
      <c r="X71" s="73" t="str">
        <f>""</f>
        <v/>
      </c>
    </row>
    <row r="72" spans="23:24" x14ac:dyDescent="0.15">
      <c r="W72" s="72">
        <v>2022</v>
      </c>
      <c r="X72" s="73" t="str">
        <f>""</f>
        <v/>
      </c>
    </row>
    <row r="73" spans="23:24" x14ac:dyDescent="0.15">
      <c r="W73" s="72">
        <v>2023</v>
      </c>
      <c r="X73" s="73" t="str">
        <f>""</f>
        <v/>
      </c>
    </row>
    <row r="74" spans="23:24" x14ac:dyDescent="0.15">
      <c r="W74" s="72">
        <v>2024</v>
      </c>
      <c r="X74" s="73">
        <v>29</v>
      </c>
    </row>
    <row r="75" spans="23:24" x14ac:dyDescent="0.15">
      <c r="W75" s="72">
        <v>2025</v>
      </c>
      <c r="X75" s="73" t="str">
        <f>""</f>
        <v/>
      </c>
    </row>
    <row r="76" spans="23:24" x14ac:dyDescent="0.15">
      <c r="W76" s="72">
        <v>2026</v>
      </c>
      <c r="X76" s="73" t="str">
        <f>""</f>
        <v/>
      </c>
    </row>
    <row r="77" spans="23:24" x14ac:dyDescent="0.15">
      <c r="W77" s="72">
        <v>2027</v>
      </c>
      <c r="X77" s="73" t="str">
        <f>""</f>
        <v/>
      </c>
    </row>
    <row r="78" spans="23:24" ht="14.25" thickBot="1" x14ac:dyDescent="0.2">
      <c r="W78" s="74">
        <v>2028</v>
      </c>
      <c r="X78" s="75">
        <v>29</v>
      </c>
    </row>
    <row r="79" spans="23:24" x14ac:dyDescent="0.15">
      <c r="W79" s="10"/>
    </row>
    <row r="80" spans="23:24" x14ac:dyDescent="0.15">
      <c r="W80" s="10"/>
    </row>
    <row r="81" spans="23:23" x14ac:dyDescent="0.15">
      <c r="W81" s="10"/>
    </row>
    <row r="82" spans="23:23" x14ac:dyDescent="0.15">
      <c r="W82" s="10"/>
    </row>
    <row r="83" spans="23:23" x14ac:dyDescent="0.15">
      <c r="W83" s="10"/>
    </row>
  </sheetData>
  <mergeCells count="34">
    <mergeCell ref="A1:P1"/>
    <mergeCell ref="A4:C4"/>
    <mergeCell ref="J4:L4"/>
    <mergeCell ref="N4:P4"/>
    <mergeCell ref="I7:P7"/>
    <mergeCell ref="E40:F40"/>
    <mergeCell ref="M49:N49"/>
    <mergeCell ref="O49:P49"/>
    <mergeCell ref="M50:N50"/>
    <mergeCell ref="O50:P50"/>
    <mergeCell ref="D49:H49"/>
    <mergeCell ref="D50:H50"/>
    <mergeCell ref="M51:N51"/>
    <mergeCell ref="O51:P51"/>
    <mergeCell ref="M52:N52"/>
    <mergeCell ref="O52:P52"/>
    <mergeCell ref="D51:H51"/>
    <mergeCell ref="D52:H52"/>
    <mergeCell ref="A56:C56"/>
    <mergeCell ref="A57:C57"/>
    <mergeCell ref="A53:I53"/>
    <mergeCell ref="M53:N53"/>
    <mergeCell ref="O53:P53"/>
    <mergeCell ref="A58:I58"/>
    <mergeCell ref="D54:H54"/>
    <mergeCell ref="D55:H55"/>
    <mergeCell ref="D56:H56"/>
    <mergeCell ref="D57:H57"/>
    <mergeCell ref="A49:C49"/>
    <mergeCell ref="A50:C50"/>
    <mergeCell ref="A51:C51"/>
    <mergeCell ref="A52:C52"/>
    <mergeCell ref="A54:C54"/>
    <mergeCell ref="A55:C55"/>
  </mergeCells>
  <phoneticPr fontId="23"/>
  <conditionalFormatting sqref="A9:K39">
    <cfRule type="expression" dxfId="15" priority="8" stopIfTrue="1">
      <formula>$C9=1</formula>
    </cfRule>
  </conditionalFormatting>
  <conditionalFormatting sqref="M9:M39">
    <cfRule type="expression" dxfId="14" priority="7" stopIfTrue="1">
      <formula>$C9=2</formula>
    </cfRule>
  </conditionalFormatting>
  <conditionalFormatting sqref="F9:F39">
    <cfRule type="expression" dxfId="13" priority="5" stopIfTrue="1">
      <formula>$F9&lt;TIME(1,0,0)</formula>
    </cfRule>
    <cfRule type="expression" dxfId="12" priority="6" stopIfTrue="1">
      <formula>$F9&gt;TIME(1,0,0)</formula>
    </cfRule>
  </conditionalFormatting>
  <conditionalFormatting sqref="N9:O39">
    <cfRule type="expression" dxfId="11" priority="4" stopIfTrue="1">
      <formula>$C9=3</formula>
    </cfRule>
  </conditionalFormatting>
  <conditionalFormatting sqref="F9:F39">
    <cfRule type="expression" dxfId="10" priority="3" stopIfTrue="1">
      <formula>$C9=1</formula>
    </cfRule>
  </conditionalFormatting>
  <conditionalFormatting sqref="F9:F39">
    <cfRule type="expression" dxfId="9" priority="1" stopIfTrue="1">
      <formula>$F9&lt;TIME(1,0,0)</formula>
    </cfRule>
    <cfRule type="expression" dxfId="8" priority="2" stopIfTrue="1">
      <formula>$F9&gt;TIME(1,0,0)</formula>
    </cfRule>
  </conditionalFormatting>
  <printOptions horizontalCentered="1"/>
  <pageMargins left="0.51181102362204722" right="0.31496062992125984" top="0.51181102362204722" bottom="0.27559055118110237" header="0.39370078740157483" footer="0.47244094488188981"/>
  <pageSetup paperSize="9" scale="6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"/>
  <sheetViews>
    <sheetView topLeftCell="A34" zoomScaleNormal="100" workbookViewId="0">
      <selection activeCell="A3" sqref="A3"/>
    </sheetView>
  </sheetViews>
  <sheetFormatPr defaultRowHeight="13.5" x14ac:dyDescent="0.15"/>
  <cols>
    <col min="1" max="1" width="5.25" style="1" customWidth="1"/>
    <col min="2" max="3" width="4.25" style="1" customWidth="1"/>
    <col min="4" max="4" width="8.625" style="17" customWidth="1"/>
    <col min="5" max="5" width="8.625" customWidth="1"/>
    <col min="6" max="6" width="9.125" style="5" customWidth="1"/>
    <col min="7" max="8" width="10.125" customWidth="1"/>
    <col min="9" max="11" width="9.625" customWidth="1"/>
    <col min="12" max="12" width="1.375" customWidth="1"/>
    <col min="13" max="13" width="9.25" bestFit="1" customWidth="1"/>
    <col min="14" max="14" width="10.125" bestFit="1" customWidth="1"/>
    <col min="15" max="15" width="10.625" customWidth="1"/>
    <col min="16" max="16" width="10.625" style="8" customWidth="1"/>
  </cols>
  <sheetData>
    <row r="1" spans="1:18" ht="27" customHeight="1" x14ac:dyDescent="0.15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R1" t="s">
        <v>41</v>
      </c>
    </row>
    <row r="2" spans="1:18" ht="15.75" customHeight="1" x14ac:dyDescent="0.15">
      <c r="A2" s="146" t="s">
        <v>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61" t="s">
        <v>28</v>
      </c>
    </row>
    <row r="3" spans="1:18" ht="12.75" customHeight="1" thickBot="1" x14ac:dyDescent="0.2">
      <c r="A3" s="3"/>
      <c r="B3" s="3"/>
      <c r="C3" s="3"/>
      <c r="D3" s="12"/>
      <c r="E3" s="3"/>
      <c r="F3" s="4"/>
      <c r="G3" s="3"/>
      <c r="H3" s="3"/>
      <c r="I3" s="3"/>
      <c r="J3" s="3"/>
      <c r="K3" s="3"/>
      <c r="L3" s="3"/>
      <c r="M3" s="3"/>
      <c r="N3" s="3"/>
      <c r="O3" s="3"/>
    </row>
    <row r="4" spans="1:18" ht="30" customHeight="1" thickBot="1" x14ac:dyDescent="0.2">
      <c r="A4" s="193">
        <v>2011</v>
      </c>
      <c r="B4" s="194"/>
      <c r="C4" s="195"/>
      <c r="D4" s="13" t="s">
        <v>3</v>
      </c>
      <c r="E4" s="14">
        <v>4</v>
      </c>
      <c r="F4" s="13" t="s">
        <v>4</v>
      </c>
      <c r="G4" s="13"/>
      <c r="H4" s="13"/>
      <c r="I4" s="15" t="s">
        <v>5</v>
      </c>
      <c r="J4" s="196" t="s">
        <v>23</v>
      </c>
      <c r="K4" s="197"/>
      <c r="L4" s="198"/>
      <c r="M4" s="16" t="s">
        <v>6</v>
      </c>
      <c r="N4" s="199" t="s">
        <v>102</v>
      </c>
      <c r="O4" s="200"/>
      <c r="P4" s="201"/>
    </row>
    <row r="5" spans="1:18" ht="12.75" customHeight="1" x14ac:dyDescent="0.15">
      <c r="A5" s="22"/>
      <c r="B5" s="22"/>
      <c r="C5" s="117" t="s">
        <v>68</v>
      </c>
      <c r="D5" s="23"/>
      <c r="E5" s="24"/>
      <c r="F5" s="23"/>
      <c r="G5" s="23"/>
      <c r="H5" s="23"/>
      <c r="I5" s="25"/>
      <c r="J5" s="26"/>
      <c r="K5" s="26"/>
      <c r="L5" s="26"/>
      <c r="M5" s="27"/>
      <c r="N5" s="28"/>
      <c r="O5" s="28"/>
      <c r="P5" s="9"/>
    </row>
    <row r="6" spans="1:18" s="10" customFormat="1" ht="12.75" customHeight="1" x14ac:dyDescent="0.15">
      <c r="A6" s="22"/>
      <c r="B6" s="22"/>
      <c r="C6" s="118" t="s">
        <v>69</v>
      </c>
      <c r="D6" s="23"/>
      <c r="E6" s="24"/>
      <c r="F6" s="122" t="s">
        <v>42</v>
      </c>
      <c r="G6" s="122" t="s">
        <v>20</v>
      </c>
      <c r="H6" s="92"/>
      <c r="I6" s="25"/>
      <c r="J6" s="26"/>
      <c r="K6" s="26"/>
      <c r="L6" s="26"/>
      <c r="M6" s="27"/>
      <c r="N6" s="28"/>
      <c r="O6" s="28"/>
      <c r="P6" s="9"/>
    </row>
    <row r="7" spans="1:18" x14ac:dyDescent="0.15">
      <c r="C7" s="117" t="s">
        <v>70</v>
      </c>
      <c r="F7" s="91">
        <v>20</v>
      </c>
      <c r="G7" s="37">
        <v>0.25</v>
      </c>
      <c r="H7" s="123"/>
      <c r="I7" s="218" t="s">
        <v>15</v>
      </c>
      <c r="J7" s="192"/>
      <c r="K7" s="192"/>
      <c r="L7" s="192"/>
      <c r="M7" s="192"/>
      <c r="N7" s="192"/>
      <c r="O7" s="192"/>
      <c r="P7" s="192"/>
    </row>
    <row r="8" spans="1:18" ht="44.25" customHeight="1" thickBot="1" x14ac:dyDescent="0.2">
      <c r="A8" s="64" t="s">
        <v>0</v>
      </c>
      <c r="B8" s="64" t="s">
        <v>1</v>
      </c>
      <c r="C8" s="57" t="s">
        <v>19</v>
      </c>
      <c r="D8" s="58" t="s">
        <v>17</v>
      </c>
      <c r="E8" s="58" t="s">
        <v>18</v>
      </c>
      <c r="F8" s="69" t="s">
        <v>31</v>
      </c>
      <c r="G8" s="63" t="s">
        <v>2</v>
      </c>
      <c r="H8" s="68" t="s">
        <v>53</v>
      </c>
      <c r="I8" s="34" t="s">
        <v>54</v>
      </c>
      <c r="J8" s="34" t="s">
        <v>12</v>
      </c>
      <c r="K8" s="34" t="s">
        <v>12</v>
      </c>
      <c r="L8" s="35"/>
      <c r="M8" s="34" t="s">
        <v>34</v>
      </c>
      <c r="N8" s="34" t="s">
        <v>35</v>
      </c>
      <c r="O8" s="36" t="s">
        <v>13</v>
      </c>
      <c r="P8" s="46" t="s">
        <v>14</v>
      </c>
    </row>
    <row r="9" spans="1:18" s="10" customFormat="1" ht="24.95" customHeight="1" thickTop="1" x14ac:dyDescent="0.15">
      <c r="A9" s="30">
        <v>1</v>
      </c>
      <c r="B9" s="55" t="str">
        <f>TEXT(DATE($A$4,$E$4,$A9),"aaa")</f>
        <v>金</v>
      </c>
      <c r="C9" s="125"/>
      <c r="D9" s="126"/>
      <c r="E9" s="127"/>
      <c r="F9" s="128">
        <f>IF(D9&gt;0,TIME(1,0,0),0)</f>
        <v>0</v>
      </c>
      <c r="G9" s="56">
        <f>IF((E9-D9-F9)&lt;0,"",E9-D9-F9)</f>
        <v>0</v>
      </c>
      <c r="H9" s="6" t="str">
        <f t="shared" ref="H9:H39" si="0">IF(C9=1,"",IF(G9&gt;G$7,G9-I9-G$7,""))</f>
        <v/>
      </c>
      <c r="I9" s="6" t="str">
        <f t="shared" ref="I9:I39" si="1">IF(G9&gt;TIME(8,0,0),G9-TIME(8,0,0),"")</f>
        <v/>
      </c>
      <c r="J9" s="18" t="str">
        <f>IF(E9&gt;TIME(22,0,0),E9-TIME(22,0,0),"")</f>
        <v/>
      </c>
      <c r="K9" s="18" t="str">
        <f>IF(C9=1,IF(G9=0,"",G9),"")</f>
        <v/>
      </c>
      <c r="L9" s="7"/>
      <c r="M9" s="32"/>
      <c r="N9" s="32"/>
      <c r="O9" s="33"/>
      <c r="P9" s="66"/>
    </row>
    <row r="10" spans="1:18" s="10" customFormat="1" ht="24.95" customHeight="1" x14ac:dyDescent="0.15">
      <c r="A10" s="30">
        <v>2</v>
      </c>
      <c r="B10" s="55" t="str">
        <f>TEXT(DATE($A$4,$E$4,$A10),"aaa")</f>
        <v>土</v>
      </c>
      <c r="C10" s="129"/>
      <c r="D10" s="18"/>
      <c r="E10" s="82"/>
      <c r="F10" s="130">
        <f>IF(D10&gt;0,TIME(1,0,0),0)</f>
        <v>0</v>
      </c>
      <c r="G10" s="56">
        <f t="shared" ref="G10:G39" si="2">IF((E10-D10-F10)&lt;0,0,E10-D10-F10)</f>
        <v>0</v>
      </c>
      <c r="H10" s="6" t="str">
        <f t="shared" si="0"/>
        <v/>
      </c>
      <c r="I10" s="6" t="str">
        <f t="shared" si="1"/>
        <v/>
      </c>
      <c r="J10" s="18" t="str">
        <f t="shared" ref="J10:J39" si="3">IF(E10&gt;TIME(22,0,0),E10-TIME(22,0,0),"")</f>
        <v/>
      </c>
      <c r="K10" s="18" t="str">
        <f t="shared" ref="K10:K39" si="4">IF(C10=1,IF(G10=0,"",G10),"")</f>
        <v/>
      </c>
      <c r="L10" s="31"/>
      <c r="M10" s="32"/>
      <c r="N10" s="32"/>
      <c r="O10" s="33"/>
      <c r="P10" s="66"/>
    </row>
    <row r="11" spans="1:18" s="10" customFormat="1" ht="24.95" customHeight="1" x14ac:dyDescent="0.15">
      <c r="A11" s="30">
        <v>3</v>
      </c>
      <c r="B11" s="55" t="str">
        <f t="shared" ref="B11:B36" si="5">TEXT(DATE($A$4,$E$4,$A11),"aaa")</f>
        <v>日</v>
      </c>
      <c r="C11" s="129"/>
      <c r="D11" s="18"/>
      <c r="E11" s="82"/>
      <c r="F11" s="130">
        <f t="shared" ref="F11:F39" si="6">IF(D11&gt;0,TIME(1,0,0),0)</f>
        <v>0</v>
      </c>
      <c r="G11" s="56">
        <f t="shared" si="2"/>
        <v>0</v>
      </c>
      <c r="H11" s="6" t="str">
        <f t="shared" si="0"/>
        <v/>
      </c>
      <c r="I11" s="6" t="str">
        <f t="shared" si="1"/>
        <v/>
      </c>
      <c r="J11" s="18" t="str">
        <f t="shared" si="3"/>
        <v/>
      </c>
      <c r="K11" s="18" t="str">
        <f t="shared" si="4"/>
        <v/>
      </c>
      <c r="L11" s="7"/>
      <c r="M11" s="32"/>
      <c r="N11" s="32"/>
      <c r="O11" s="33"/>
      <c r="P11" s="66"/>
    </row>
    <row r="12" spans="1:18" s="10" customFormat="1" ht="24.95" customHeight="1" x14ac:dyDescent="0.15">
      <c r="A12" s="30">
        <v>4</v>
      </c>
      <c r="B12" s="55" t="str">
        <f t="shared" si="5"/>
        <v>月</v>
      </c>
      <c r="C12" s="129"/>
      <c r="D12" s="18"/>
      <c r="E12" s="82"/>
      <c r="F12" s="130">
        <f t="shared" si="6"/>
        <v>0</v>
      </c>
      <c r="G12" s="56">
        <f t="shared" si="2"/>
        <v>0</v>
      </c>
      <c r="H12" s="6" t="str">
        <f t="shared" si="0"/>
        <v/>
      </c>
      <c r="I12" s="6" t="str">
        <f t="shared" si="1"/>
        <v/>
      </c>
      <c r="J12" s="18" t="str">
        <f t="shared" si="3"/>
        <v/>
      </c>
      <c r="K12" s="18" t="str">
        <f t="shared" si="4"/>
        <v/>
      </c>
      <c r="L12" s="7"/>
      <c r="M12" s="32"/>
      <c r="N12" s="32"/>
      <c r="O12" s="33"/>
      <c r="P12" s="66"/>
    </row>
    <row r="13" spans="1:18" s="10" customFormat="1" ht="24.95" customHeight="1" x14ac:dyDescent="0.15">
      <c r="A13" s="30">
        <v>5</v>
      </c>
      <c r="B13" s="55" t="str">
        <f t="shared" si="5"/>
        <v>火</v>
      </c>
      <c r="C13" s="129"/>
      <c r="D13" s="18"/>
      <c r="E13" s="82"/>
      <c r="F13" s="130">
        <f t="shared" si="6"/>
        <v>0</v>
      </c>
      <c r="G13" s="56">
        <f t="shared" si="2"/>
        <v>0</v>
      </c>
      <c r="H13" s="6" t="str">
        <f t="shared" si="0"/>
        <v/>
      </c>
      <c r="I13" s="6" t="str">
        <f t="shared" si="1"/>
        <v/>
      </c>
      <c r="J13" s="18" t="str">
        <f t="shared" si="3"/>
        <v/>
      </c>
      <c r="K13" s="18" t="str">
        <f t="shared" si="4"/>
        <v/>
      </c>
      <c r="L13" s="7"/>
      <c r="M13" s="32"/>
      <c r="N13" s="32"/>
      <c r="O13" s="33"/>
      <c r="P13" s="66"/>
    </row>
    <row r="14" spans="1:18" s="10" customFormat="1" ht="24.95" customHeight="1" x14ac:dyDescent="0.15">
      <c r="A14" s="30">
        <v>6</v>
      </c>
      <c r="B14" s="55" t="str">
        <f t="shared" si="5"/>
        <v>水</v>
      </c>
      <c r="C14" s="129"/>
      <c r="D14" s="18"/>
      <c r="E14" s="82"/>
      <c r="F14" s="130">
        <f t="shared" si="6"/>
        <v>0</v>
      </c>
      <c r="G14" s="56">
        <f t="shared" si="2"/>
        <v>0</v>
      </c>
      <c r="H14" s="6" t="str">
        <f t="shared" si="0"/>
        <v/>
      </c>
      <c r="I14" s="6" t="str">
        <f t="shared" si="1"/>
        <v/>
      </c>
      <c r="J14" s="18" t="str">
        <f t="shared" si="3"/>
        <v/>
      </c>
      <c r="K14" s="18" t="str">
        <f t="shared" si="4"/>
        <v/>
      </c>
      <c r="L14" s="7"/>
      <c r="M14" s="32"/>
      <c r="N14" s="32"/>
      <c r="O14" s="33"/>
      <c r="P14" s="66"/>
    </row>
    <row r="15" spans="1:18" s="10" customFormat="1" ht="24.95" customHeight="1" x14ac:dyDescent="0.15">
      <c r="A15" s="30">
        <v>7</v>
      </c>
      <c r="B15" s="55" t="str">
        <f t="shared" si="5"/>
        <v>木</v>
      </c>
      <c r="C15" s="129"/>
      <c r="D15" s="18"/>
      <c r="E15" s="82"/>
      <c r="F15" s="130">
        <f t="shared" si="6"/>
        <v>0</v>
      </c>
      <c r="G15" s="56">
        <f t="shared" si="2"/>
        <v>0</v>
      </c>
      <c r="H15" s="6" t="str">
        <f t="shared" si="0"/>
        <v/>
      </c>
      <c r="I15" s="6" t="str">
        <f t="shared" si="1"/>
        <v/>
      </c>
      <c r="J15" s="18" t="str">
        <f t="shared" si="3"/>
        <v/>
      </c>
      <c r="K15" s="18" t="str">
        <f t="shared" si="4"/>
        <v/>
      </c>
      <c r="L15" s="7"/>
      <c r="M15" s="32"/>
      <c r="N15" s="32"/>
      <c r="O15" s="33"/>
      <c r="P15" s="66"/>
    </row>
    <row r="16" spans="1:18" s="10" customFormat="1" ht="24.95" customHeight="1" x14ac:dyDescent="0.15">
      <c r="A16" s="30">
        <v>8</v>
      </c>
      <c r="B16" s="55" t="str">
        <f t="shared" si="5"/>
        <v>金</v>
      </c>
      <c r="C16" s="129"/>
      <c r="D16" s="18"/>
      <c r="E16" s="82"/>
      <c r="F16" s="130">
        <f t="shared" si="6"/>
        <v>0</v>
      </c>
      <c r="G16" s="56">
        <f t="shared" si="2"/>
        <v>0</v>
      </c>
      <c r="H16" s="6" t="str">
        <f t="shared" si="0"/>
        <v/>
      </c>
      <c r="I16" s="6" t="str">
        <f t="shared" si="1"/>
        <v/>
      </c>
      <c r="J16" s="18" t="str">
        <f t="shared" si="3"/>
        <v/>
      </c>
      <c r="K16" s="18" t="str">
        <f t="shared" si="4"/>
        <v/>
      </c>
      <c r="L16" s="7"/>
      <c r="M16" s="32"/>
      <c r="N16" s="32"/>
      <c r="O16" s="33"/>
      <c r="P16" s="66"/>
    </row>
    <row r="17" spans="1:17" s="10" customFormat="1" ht="24.95" customHeight="1" x14ac:dyDescent="0.15">
      <c r="A17" s="30">
        <v>9</v>
      </c>
      <c r="B17" s="55" t="str">
        <f t="shared" si="5"/>
        <v>土</v>
      </c>
      <c r="C17" s="129"/>
      <c r="D17" s="18"/>
      <c r="E17" s="82"/>
      <c r="F17" s="130">
        <f t="shared" si="6"/>
        <v>0</v>
      </c>
      <c r="G17" s="56">
        <f t="shared" si="2"/>
        <v>0</v>
      </c>
      <c r="H17" s="6" t="str">
        <f t="shared" si="0"/>
        <v/>
      </c>
      <c r="I17" s="6" t="str">
        <f t="shared" si="1"/>
        <v/>
      </c>
      <c r="J17" s="18" t="str">
        <f t="shared" si="3"/>
        <v/>
      </c>
      <c r="K17" s="18" t="str">
        <f t="shared" si="4"/>
        <v/>
      </c>
      <c r="L17" s="18"/>
      <c r="M17" s="32"/>
      <c r="N17" s="32"/>
      <c r="O17" s="33"/>
      <c r="P17" s="66"/>
    </row>
    <row r="18" spans="1:17" s="10" customFormat="1" ht="24.95" customHeight="1" x14ac:dyDescent="0.15">
      <c r="A18" s="30">
        <v>10</v>
      </c>
      <c r="B18" s="55" t="str">
        <f t="shared" si="5"/>
        <v>日</v>
      </c>
      <c r="C18" s="129"/>
      <c r="D18" s="18"/>
      <c r="E18" s="82"/>
      <c r="F18" s="130">
        <f t="shared" si="6"/>
        <v>0</v>
      </c>
      <c r="G18" s="56">
        <f t="shared" si="2"/>
        <v>0</v>
      </c>
      <c r="H18" s="6" t="str">
        <f t="shared" si="0"/>
        <v/>
      </c>
      <c r="I18" s="6" t="str">
        <f t="shared" si="1"/>
        <v/>
      </c>
      <c r="J18" s="18" t="str">
        <f t="shared" si="3"/>
        <v/>
      </c>
      <c r="K18" s="18" t="str">
        <f t="shared" si="4"/>
        <v/>
      </c>
      <c r="L18" s="7"/>
      <c r="M18" s="32"/>
      <c r="N18" s="32"/>
      <c r="O18" s="33"/>
      <c r="P18" s="66"/>
      <c r="Q18" s="11"/>
    </row>
    <row r="19" spans="1:17" s="10" customFormat="1" ht="24.95" customHeight="1" x14ac:dyDescent="0.15">
      <c r="A19" s="30">
        <v>11</v>
      </c>
      <c r="B19" s="55" t="str">
        <f t="shared" si="5"/>
        <v>月</v>
      </c>
      <c r="C19" s="129"/>
      <c r="D19" s="18"/>
      <c r="E19" s="82"/>
      <c r="F19" s="130">
        <f t="shared" si="6"/>
        <v>0</v>
      </c>
      <c r="G19" s="56">
        <f t="shared" si="2"/>
        <v>0</v>
      </c>
      <c r="H19" s="6" t="str">
        <f t="shared" si="0"/>
        <v/>
      </c>
      <c r="I19" s="6" t="str">
        <f>IF(G19&gt;TIME(8,0,0),G19-TIME(8,0,0),"")</f>
        <v/>
      </c>
      <c r="J19" s="18" t="str">
        <f t="shared" si="3"/>
        <v/>
      </c>
      <c r="K19" s="18" t="str">
        <f t="shared" si="4"/>
        <v/>
      </c>
      <c r="L19" s="7"/>
      <c r="M19" s="32"/>
      <c r="N19" s="32"/>
      <c r="O19" s="33"/>
      <c r="P19" s="66"/>
    </row>
    <row r="20" spans="1:17" s="10" customFormat="1" ht="24.95" customHeight="1" x14ac:dyDescent="0.15">
      <c r="A20" s="30">
        <v>12</v>
      </c>
      <c r="B20" s="55" t="str">
        <f t="shared" si="5"/>
        <v>火</v>
      </c>
      <c r="C20" s="129"/>
      <c r="D20" s="18"/>
      <c r="E20" s="82"/>
      <c r="F20" s="130">
        <f t="shared" si="6"/>
        <v>0</v>
      </c>
      <c r="G20" s="56">
        <f t="shared" si="2"/>
        <v>0</v>
      </c>
      <c r="H20" s="6" t="str">
        <f t="shared" si="0"/>
        <v/>
      </c>
      <c r="I20" s="6" t="str">
        <f t="shared" si="1"/>
        <v/>
      </c>
      <c r="J20" s="18" t="str">
        <f t="shared" si="3"/>
        <v/>
      </c>
      <c r="K20" s="18" t="str">
        <f t="shared" si="4"/>
        <v/>
      </c>
      <c r="L20" s="7"/>
      <c r="M20" s="32"/>
      <c r="N20" s="32"/>
      <c r="O20" s="33"/>
      <c r="P20" s="66"/>
    </row>
    <row r="21" spans="1:17" s="10" customFormat="1" ht="24.95" customHeight="1" x14ac:dyDescent="0.15">
      <c r="A21" s="30">
        <v>13</v>
      </c>
      <c r="B21" s="55" t="str">
        <f t="shared" si="5"/>
        <v>水</v>
      </c>
      <c r="C21" s="129"/>
      <c r="D21" s="18"/>
      <c r="E21" s="82"/>
      <c r="F21" s="130">
        <f t="shared" si="6"/>
        <v>0</v>
      </c>
      <c r="G21" s="56">
        <f t="shared" si="2"/>
        <v>0</v>
      </c>
      <c r="H21" s="6" t="str">
        <f t="shared" si="0"/>
        <v/>
      </c>
      <c r="I21" s="6" t="str">
        <f t="shared" si="1"/>
        <v/>
      </c>
      <c r="J21" s="18" t="str">
        <f t="shared" si="3"/>
        <v/>
      </c>
      <c r="K21" s="18" t="str">
        <f t="shared" si="4"/>
        <v/>
      </c>
      <c r="L21" s="7"/>
      <c r="M21" s="32"/>
      <c r="N21" s="32"/>
      <c r="O21" s="33"/>
      <c r="P21" s="66"/>
    </row>
    <row r="22" spans="1:17" s="10" customFormat="1" ht="24.95" customHeight="1" x14ac:dyDescent="0.15">
      <c r="A22" s="30">
        <v>14</v>
      </c>
      <c r="B22" s="55" t="str">
        <f t="shared" si="5"/>
        <v>木</v>
      </c>
      <c r="C22" s="129"/>
      <c r="D22" s="18"/>
      <c r="E22" s="82"/>
      <c r="F22" s="130">
        <f t="shared" si="6"/>
        <v>0</v>
      </c>
      <c r="G22" s="56">
        <f t="shared" si="2"/>
        <v>0</v>
      </c>
      <c r="H22" s="6" t="str">
        <f t="shared" si="0"/>
        <v/>
      </c>
      <c r="I22" s="6" t="str">
        <f t="shared" si="1"/>
        <v/>
      </c>
      <c r="J22" s="18" t="str">
        <f t="shared" si="3"/>
        <v/>
      </c>
      <c r="K22" s="18" t="str">
        <f t="shared" si="4"/>
        <v/>
      </c>
      <c r="L22" s="7"/>
      <c r="M22" s="32"/>
      <c r="N22" s="32"/>
      <c r="O22" s="33"/>
      <c r="P22" s="66"/>
    </row>
    <row r="23" spans="1:17" s="10" customFormat="1" ht="24.95" customHeight="1" x14ac:dyDescent="0.15">
      <c r="A23" s="30">
        <v>15</v>
      </c>
      <c r="B23" s="55" t="str">
        <f t="shared" si="5"/>
        <v>金</v>
      </c>
      <c r="C23" s="129"/>
      <c r="D23" s="18"/>
      <c r="E23" s="82"/>
      <c r="F23" s="130">
        <f t="shared" si="6"/>
        <v>0</v>
      </c>
      <c r="G23" s="56">
        <f t="shared" si="2"/>
        <v>0</v>
      </c>
      <c r="H23" s="6" t="str">
        <f t="shared" si="0"/>
        <v/>
      </c>
      <c r="I23" s="6" t="str">
        <f t="shared" si="1"/>
        <v/>
      </c>
      <c r="J23" s="18" t="str">
        <f t="shared" si="3"/>
        <v/>
      </c>
      <c r="K23" s="18" t="str">
        <f t="shared" si="4"/>
        <v/>
      </c>
      <c r="L23" s="7"/>
      <c r="M23" s="32"/>
      <c r="N23" s="32"/>
      <c r="O23" s="33"/>
      <c r="P23" s="66"/>
    </row>
    <row r="24" spans="1:17" s="10" customFormat="1" ht="24.95" customHeight="1" x14ac:dyDescent="0.15">
      <c r="A24" s="30">
        <v>16</v>
      </c>
      <c r="B24" s="55" t="str">
        <f t="shared" si="5"/>
        <v>土</v>
      </c>
      <c r="C24" s="129"/>
      <c r="D24" s="18"/>
      <c r="E24" s="82"/>
      <c r="F24" s="130">
        <f t="shared" si="6"/>
        <v>0</v>
      </c>
      <c r="G24" s="56">
        <f t="shared" si="2"/>
        <v>0</v>
      </c>
      <c r="H24" s="6" t="str">
        <f>IF(C24=1,"",IF(G24&gt;G$7,G24-I24-G$7,""))</f>
        <v/>
      </c>
      <c r="I24" s="6" t="str">
        <f t="shared" si="1"/>
        <v/>
      </c>
      <c r="J24" s="18" t="str">
        <f t="shared" si="3"/>
        <v/>
      </c>
      <c r="K24" s="18" t="str">
        <f t="shared" si="4"/>
        <v/>
      </c>
      <c r="L24" s="7"/>
      <c r="M24" s="32"/>
      <c r="N24" s="32"/>
      <c r="O24" s="33"/>
      <c r="P24" s="66"/>
    </row>
    <row r="25" spans="1:17" s="10" customFormat="1" ht="24.95" customHeight="1" x14ac:dyDescent="0.15">
      <c r="A25" s="30">
        <v>17</v>
      </c>
      <c r="B25" s="55" t="str">
        <f t="shared" si="5"/>
        <v>日</v>
      </c>
      <c r="C25" s="129"/>
      <c r="D25" s="18"/>
      <c r="E25" s="82"/>
      <c r="F25" s="130">
        <f t="shared" si="6"/>
        <v>0</v>
      </c>
      <c r="G25" s="56">
        <f t="shared" si="2"/>
        <v>0</v>
      </c>
      <c r="H25" s="6" t="str">
        <f t="shared" si="0"/>
        <v/>
      </c>
      <c r="I25" s="6" t="str">
        <f t="shared" si="1"/>
        <v/>
      </c>
      <c r="J25" s="18" t="str">
        <f t="shared" si="3"/>
        <v/>
      </c>
      <c r="K25" s="18" t="str">
        <f t="shared" si="4"/>
        <v/>
      </c>
      <c r="L25" s="7"/>
      <c r="M25" s="32"/>
      <c r="N25" s="32"/>
      <c r="O25" s="33"/>
      <c r="P25" s="66"/>
    </row>
    <row r="26" spans="1:17" s="10" customFormat="1" ht="24.95" customHeight="1" x14ac:dyDescent="0.15">
      <c r="A26" s="30">
        <v>18</v>
      </c>
      <c r="B26" s="55" t="str">
        <f t="shared" si="5"/>
        <v>月</v>
      </c>
      <c r="C26" s="129"/>
      <c r="D26" s="18"/>
      <c r="E26" s="82"/>
      <c r="F26" s="130">
        <f t="shared" si="6"/>
        <v>0</v>
      </c>
      <c r="G26" s="56">
        <f t="shared" si="2"/>
        <v>0</v>
      </c>
      <c r="H26" s="6" t="str">
        <f t="shared" si="0"/>
        <v/>
      </c>
      <c r="I26" s="6" t="str">
        <f t="shared" si="1"/>
        <v/>
      </c>
      <c r="J26" s="18" t="str">
        <f t="shared" si="3"/>
        <v/>
      </c>
      <c r="K26" s="18" t="str">
        <f t="shared" si="4"/>
        <v/>
      </c>
      <c r="L26" s="7"/>
      <c r="M26" s="32"/>
      <c r="N26" s="32"/>
      <c r="O26" s="33"/>
      <c r="P26" s="66"/>
    </row>
    <row r="27" spans="1:17" s="10" customFormat="1" ht="24.95" customHeight="1" x14ac:dyDescent="0.15">
      <c r="A27" s="30">
        <v>19</v>
      </c>
      <c r="B27" s="55" t="str">
        <f t="shared" si="5"/>
        <v>火</v>
      </c>
      <c r="C27" s="129"/>
      <c r="D27" s="18"/>
      <c r="E27" s="82"/>
      <c r="F27" s="130">
        <f t="shared" si="6"/>
        <v>0</v>
      </c>
      <c r="G27" s="56">
        <f t="shared" si="2"/>
        <v>0</v>
      </c>
      <c r="H27" s="6" t="str">
        <f t="shared" si="0"/>
        <v/>
      </c>
      <c r="I27" s="6" t="str">
        <f t="shared" si="1"/>
        <v/>
      </c>
      <c r="J27" s="18" t="str">
        <f t="shared" si="3"/>
        <v/>
      </c>
      <c r="K27" s="18" t="str">
        <f t="shared" si="4"/>
        <v/>
      </c>
      <c r="L27" s="7"/>
      <c r="M27" s="32"/>
      <c r="N27" s="32"/>
      <c r="O27" s="33"/>
      <c r="P27" s="66"/>
    </row>
    <row r="28" spans="1:17" s="10" customFormat="1" ht="24.95" customHeight="1" x14ac:dyDescent="0.15">
      <c r="A28" s="30">
        <v>20</v>
      </c>
      <c r="B28" s="55" t="str">
        <f t="shared" si="5"/>
        <v>水</v>
      </c>
      <c r="C28" s="129"/>
      <c r="D28" s="18"/>
      <c r="E28" s="82"/>
      <c r="F28" s="130">
        <f t="shared" si="6"/>
        <v>0</v>
      </c>
      <c r="G28" s="56">
        <f t="shared" si="2"/>
        <v>0</v>
      </c>
      <c r="H28" s="6" t="str">
        <f t="shared" si="0"/>
        <v/>
      </c>
      <c r="I28" s="6" t="str">
        <f t="shared" si="1"/>
        <v/>
      </c>
      <c r="J28" s="18" t="str">
        <f t="shared" si="3"/>
        <v/>
      </c>
      <c r="K28" s="18" t="str">
        <f t="shared" si="4"/>
        <v/>
      </c>
      <c r="L28" s="7"/>
      <c r="M28" s="32"/>
      <c r="N28" s="32"/>
      <c r="O28" s="33"/>
      <c r="P28" s="66"/>
    </row>
    <row r="29" spans="1:17" s="10" customFormat="1" ht="24.95" customHeight="1" x14ac:dyDescent="0.15">
      <c r="A29" s="30">
        <v>21</v>
      </c>
      <c r="B29" s="55" t="str">
        <f t="shared" si="5"/>
        <v>木</v>
      </c>
      <c r="C29" s="129"/>
      <c r="D29" s="18"/>
      <c r="E29" s="82"/>
      <c r="F29" s="130">
        <f t="shared" si="6"/>
        <v>0</v>
      </c>
      <c r="G29" s="56">
        <f t="shared" si="2"/>
        <v>0</v>
      </c>
      <c r="H29" s="6" t="str">
        <f t="shared" si="0"/>
        <v/>
      </c>
      <c r="I29" s="6" t="str">
        <f t="shared" si="1"/>
        <v/>
      </c>
      <c r="J29" s="18" t="str">
        <f t="shared" si="3"/>
        <v/>
      </c>
      <c r="K29" s="18" t="str">
        <f t="shared" si="4"/>
        <v/>
      </c>
      <c r="L29" s="7"/>
      <c r="M29" s="32"/>
      <c r="N29" s="32"/>
      <c r="O29" s="33"/>
      <c r="P29" s="66"/>
    </row>
    <row r="30" spans="1:17" s="10" customFormat="1" ht="24.95" customHeight="1" x14ac:dyDescent="0.15">
      <c r="A30" s="30">
        <v>22</v>
      </c>
      <c r="B30" s="55" t="str">
        <f t="shared" si="5"/>
        <v>金</v>
      </c>
      <c r="C30" s="129"/>
      <c r="D30" s="18"/>
      <c r="E30" s="82"/>
      <c r="F30" s="130">
        <f t="shared" si="6"/>
        <v>0</v>
      </c>
      <c r="G30" s="56">
        <f t="shared" si="2"/>
        <v>0</v>
      </c>
      <c r="H30" s="6" t="str">
        <f t="shared" si="0"/>
        <v/>
      </c>
      <c r="I30" s="6" t="str">
        <f t="shared" si="1"/>
        <v/>
      </c>
      <c r="J30" s="18" t="str">
        <f t="shared" si="3"/>
        <v/>
      </c>
      <c r="K30" s="18" t="str">
        <f t="shared" si="4"/>
        <v/>
      </c>
      <c r="L30" s="7"/>
      <c r="M30" s="32"/>
      <c r="N30" s="32"/>
      <c r="O30" s="33"/>
      <c r="P30" s="66"/>
    </row>
    <row r="31" spans="1:17" s="10" customFormat="1" ht="24.95" customHeight="1" x14ac:dyDescent="0.15">
      <c r="A31" s="30">
        <v>23</v>
      </c>
      <c r="B31" s="55" t="str">
        <f t="shared" si="5"/>
        <v>土</v>
      </c>
      <c r="C31" s="129"/>
      <c r="D31" s="18"/>
      <c r="E31" s="82"/>
      <c r="F31" s="130">
        <f t="shared" si="6"/>
        <v>0</v>
      </c>
      <c r="G31" s="56">
        <f t="shared" si="2"/>
        <v>0</v>
      </c>
      <c r="H31" s="6" t="str">
        <f t="shared" si="0"/>
        <v/>
      </c>
      <c r="I31" s="6" t="str">
        <f t="shared" si="1"/>
        <v/>
      </c>
      <c r="J31" s="18" t="str">
        <f t="shared" si="3"/>
        <v/>
      </c>
      <c r="K31" s="18" t="str">
        <f t="shared" si="4"/>
        <v/>
      </c>
      <c r="L31" s="7"/>
      <c r="M31" s="32"/>
      <c r="N31" s="32"/>
      <c r="O31" s="33"/>
      <c r="P31" s="66"/>
    </row>
    <row r="32" spans="1:17" s="10" customFormat="1" ht="24.95" customHeight="1" x14ac:dyDescent="0.15">
      <c r="A32" s="30">
        <v>24</v>
      </c>
      <c r="B32" s="55" t="str">
        <f t="shared" si="5"/>
        <v>日</v>
      </c>
      <c r="C32" s="129"/>
      <c r="D32" s="18"/>
      <c r="E32" s="82"/>
      <c r="F32" s="130">
        <f t="shared" si="6"/>
        <v>0</v>
      </c>
      <c r="G32" s="56">
        <f t="shared" si="2"/>
        <v>0</v>
      </c>
      <c r="H32" s="6" t="str">
        <f t="shared" si="0"/>
        <v/>
      </c>
      <c r="I32" s="6" t="str">
        <f t="shared" si="1"/>
        <v/>
      </c>
      <c r="J32" s="18" t="str">
        <f t="shared" si="3"/>
        <v/>
      </c>
      <c r="K32" s="18" t="str">
        <f t="shared" si="4"/>
        <v/>
      </c>
      <c r="L32" s="7"/>
      <c r="M32" s="32"/>
      <c r="N32" s="32"/>
      <c r="O32" s="33"/>
      <c r="P32" s="66"/>
    </row>
    <row r="33" spans="1:16" s="10" customFormat="1" ht="24.95" customHeight="1" x14ac:dyDescent="0.15">
      <c r="A33" s="30">
        <v>25</v>
      </c>
      <c r="B33" s="55" t="str">
        <f t="shared" si="5"/>
        <v>月</v>
      </c>
      <c r="C33" s="129"/>
      <c r="D33" s="18"/>
      <c r="E33" s="82"/>
      <c r="F33" s="130">
        <f t="shared" si="6"/>
        <v>0</v>
      </c>
      <c r="G33" s="56">
        <f t="shared" si="2"/>
        <v>0</v>
      </c>
      <c r="H33" s="6" t="str">
        <f t="shared" si="0"/>
        <v/>
      </c>
      <c r="I33" s="6" t="str">
        <f t="shared" si="1"/>
        <v/>
      </c>
      <c r="J33" s="18" t="str">
        <f t="shared" si="3"/>
        <v/>
      </c>
      <c r="K33" s="18" t="str">
        <f t="shared" si="4"/>
        <v/>
      </c>
      <c r="L33" s="7"/>
      <c r="M33" s="32"/>
      <c r="N33" s="32"/>
      <c r="O33" s="33"/>
      <c r="P33" s="66"/>
    </row>
    <row r="34" spans="1:16" s="10" customFormat="1" ht="24.95" customHeight="1" x14ac:dyDescent="0.15">
      <c r="A34" s="30">
        <v>26</v>
      </c>
      <c r="B34" s="55" t="str">
        <f t="shared" si="5"/>
        <v>火</v>
      </c>
      <c r="C34" s="129"/>
      <c r="D34" s="18"/>
      <c r="E34" s="82"/>
      <c r="F34" s="130">
        <f t="shared" si="6"/>
        <v>0</v>
      </c>
      <c r="G34" s="56">
        <f t="shared" si="2"/>
        <v>0</v>
      </c>
      <c r="H34" s="6" t="str">
        <f t="shared" si="0"/>
        <v/>
      </c>
      <c r="I34" s="6" t="str">
        <f t="shared" si="1"/>
        <v/>
      </c>
      <c r="J34" s="18" t="str">
        <f t="shared" si="3"/>
        <v/>
      </c>
      <c r="K34" s="18" t="str">
        <f t="shared" si="4"/>
        <v/>
      </c>
      <c r="L34" s="7"/>
      <c r="M34" s="32"/>
      <c r="N34" s="32"/>
      <c r="O34" s="33"/>
      <c r="P34" s="66"/>
    </row>
    <row r="35" spans="1:16" s="10" customFormat="1" ht="24.95" customHeight="1" x14ac:dyDescent="0.15">
      <c r="A35" s="30">
        <v>27</v>
      </c>
      <c r="B35" s="55" t="str">
        <f t="shared" si="5"/>
        <v>水</v>
      </c>
      <c r="C35" s="129"/>
      <c r="D35" s="18"/>
      <c r="E35" s="82"/>
      <c r="F35" s="130">
        <f t="shared" si="6"/>
        <v>0</v>
      </c>
      <c r="G35" s="56">
        <f t="shared" si="2"/>
        <v>0</v>
      </c>
      <c r="H35" s="6" t="str">
        <f t="shared" si="0"/>
        <v/>
      </c>
      <c r="I35" s="6" t="str">
        <f t="shared" si="1"/>
        <v/>
      </c>
      <c r="J35" s="18" t="str">
        <f t="shared" si="3"/>
        <v/>
      </c>
      <c r="K35" s="18" t="str">
        <f t="shared" si="4"/>
        <v/>
      </c>
      <c r="L35" s="7"/>
      <c r="M35" s="32"/>
      <c r="N35" s="32"/>
      <c r="O35" s="33"/>
      <c r="P35" s="66"/>
    </row>
    <row r="36" spans="1:16" s="10" customFormat="1" ht="24.95" customHeight="1" x14ac:dyDescent="0.15">
      <c r="A36" s="30">
        <v>28</v>
      </c>
      <c r="B36" s="55" t="str">
        <f t="shared" si="5"/>
        <v>木</v>
      </c>
      <c r="C36" s="129"/>
      <c r="D36" s="18"/>
      <c r="E36" s="82"/>
      <c r="F36" s="130">
        <f t="shared" si="6"/>
        <v>0</v>
      </c>
      <c r="G36" s="56">
        <f t="shared" si="2"/>
        <v>0</v>
      </c>
      <c r="H36" s="6" t="str">
        <f t="shared" si="0"/>
        <v/>
      </c>
      <c r="I36" s="6" t="str">
        <f t="shared" si="1"/>
        <v/>
      </c>
      <c r="J36" s="18" t="str">
        <f t="shared" si="3"/>
        <v/>
      </c>
      <c r="K36" s="18" t="str">
        <f t="shared" si="4"/>
        <v/>
      </c>
      <c r="L36" s="7"/>
      <c r="M36" s="32"/>
      <c r="N36" s="32"/>
      <c r="O36" s="33"/>
      <c r="P36" s="66"/>
    </row>
    <row r="37" spans="1:16" s="10" customFormat="1" ht="24.95" customHeight="1" x14ac:dyDescent="0.15">
      <c r="A37" s="30">
        <f>IF(E4=2,VLOOKUP(A4,閏年,2,),29)</f>
        <v>29</v>
      </c>
      <c r="B37" s="55" t="str">
        <f>IF(E4=2,"",TEXT(DATE($A$4,$E$4,$A37),"aaa"))</f>
        <v>金</v>
      </c>
      <c r="C37" s="129"/>
      <c r="D37" s="18"/>
      <c r="E37" s="82"/>
      <c r="F37" s="130">
        <f t="shared" si="6"/>
        <v>0</v>
      </c>
      <c r="G37" s="56">
        <f t="shared" si="2"/>
        <v>0</v>
      </c>
      <c r="H37" s="6" t="str">
        <f t="shared" si="0"/>
        <v/>
      </c>
      <c r="I37" s="6" t="str">
        <f t="shared" si="1"/>
        <v/>
      </c>
      <c r="J37" s="18" t="str">
        <f t="shared" si="3"/>
        <v/>
      </c>
      <c r="K37" s="18" t="str">
        <f t="shared" si="4"/>
        <v/>
      </c>
      <c r="L37" s="7"/>
      <c r="M37" s="32"/>
      <c r="N37" s="32"/>
      <c r="O37" s="33"/>
      <c r="P37" s="66"/>
    </row>
    <row r="38" spans="1:16" s="10" customFormat="1" ht="24.95" customHeight="1" x14ac:dyDescent="0.15">
      <c r="A38" s="30">
        <f>IF(E4=2,"",30)</f>
        <v>30</v>
      </c>
      <c r="B38" s="55" t="str">
        <f>IF(E4=2,"",TEXT(DATE($A$4,$E$4,$A38),"aaa"))</f>
        <v>土</v>
      </c>
      <c r="C38" s="129"/>
      <c r="D38" s="18"/>
      <c r="E38" s="82"/>
      <c r="F38" s="130">
        <f t="shared" si="6"/>
        <v>0</v>
      </c>
      <c r="G38" s="56">
        <f t="shared" si="2"/>
        <v>0</v>
      </c>
      <c r="H38" s="6" t="str">
        <f t="shared" si="0"/>
        <v/>
      </c>
      <c r="I38" s="6" t="str">
        <f t="shared" si="1"/>
        <v/>
      </c>
      <c r="J38" s="18" t="str">
        <f t="shared" si="3"/>
        <v/>
      </c>
      <c r="K38" s="18" t="str">
        <f t="shared" si="4"/>
        <v/>
      </c>
      <c r="L38" s="7"/>
      <c r="M38" s="32"/>
      <c r="N38" s="32"/>
      <c r="O38" s="33"/>
      <c r="P38" s="66"/>
    </row>
    <row r="39" spans="1:16" s="10" customFormat="1" ht="24.95" customHeight="1" thickBot="1" x14ac:dyDescent="0.2">
      <c r="A39" s="30" t="str">
        <f>IF(E4=2,"",IF(E4=4,"",IF(E4=6,"",IF(E4=9,"",IF(E4=11,"",31)))))</f>
        <v/>
      </c>
      <c r="B39" s="55" t="str">
        <f>IF(E4=2,"",IF(E4=4,"",IF(E4=6,"",IF(E4=9,"",IF(E4=11,"",TEXT(DATE($A$4,$E$4,$A39),"aaa"))))))</f>
        <v/>
      </c>
      <c r="C39" s="131"/>
      <c r="D39" s="132"/>
      <c r="E39" s="133"/>
      <c r="F39" s="134">
        <f t="shared" si="6"/>
        <v>0</v>
      </c>
      <c r="G39" s="56">
        <f t="shared" si="2"/>
        <v>0</v>
      </c>
      <c r="H39" s="6" t="str">
        <f t="shared" si="0"/>
        <v/>
      </c>
      <c r="I39" s="6" t="str">
        <f t="shared" si="1"/>
        <v/>
      </c>
      <c r="J39" s="18" t="str">
        <f t="shared" si="3"/>
        <v/>
      </c>
      <c r="K39" s="18" t="str">
        <f t="shared" si="4"/>
        <v/>
      </c>
      <c r="L39" s="7"/>
      <c r="M39" s="32"/>
      <c r="N39" s="32"/>
      <c r="O39" s="33"/>
      <c r="P39" s="66"/>
    </row>
    <row r="40" spans="1:16" ht="24.95" customHeight="1" thickTop="1" x14ac:dyDescent="0.15">
      <c r="A40" s="47">
        <f>COUNTIF(A9:A39,"&gt;0")</f>
        <v>30</v>
      </c>
      <c r="B40" s="52"/>
      <c r="C40" s="59">
        <f>A40-D40</f>
        <v>30</v>
      </c>
      <c r="D40" s="59">
        <f>COUNTA(D9:D39)</f>
        <v>0</v>
      </c>
      <c r="E40" s="187" t="s">
        <v>7</v>
      </c>
      <c r="F40" s="219"/>
      <c r="G40" s="48">
        <f t="shared" ref="G40:O40" si="7">SUM(G9:G39)</f>
        <v>0</v>
      </c>
      <c r="H40" s="49">
        <f t="shared" si="7"/>
        <v>0</v>
      </c>
      <c r="I40" s="49">
        <f>SUM(I9:I39)</f>
        <v>0</v>
      </c>
      <c r="J40" s="49">
        <f t="shared" si="7"/>
        <v>0</v>
      </c>
      <c r="K40" s="49">
        <f t="shared" si="7"/>
        <v>0</v>
      </c>
      <c r="L40" s="49"/>
      <c r="M40" s="53">
        <f t="shared" si="7"/>
        <v>0</v>
      </c>
      <c r="N40" s="53">
        <f t="shared" si="7"/>
        <v>0</v>
      </c>
      <c r="O40" s="53">
        <f t="shared" si="7"/>
        <v>0</v>
      </c>
      <c r="P40" s="67"/>
    </row>
    <row r="41" spans="1:16" s="45" customFormat="1" ht="15.75" customHeight="1" x14ac:dyDescent="0.15">
      <c r="A41" s="51" t="s">
        <v>24</v>
      </c>
      <c r="B41" s="40"/>
      <c r="C41" s="104" t="s">
        <v>48</v>
      </c>
      <c r="D41" s="51" t="s">
        <v>49</v>
      </c>
      <c r="E41" s="40"/>
      <c r="F41" s="40"/>
      <c r="G41" s="93" t="s">
        <v>29</v>
      </c>
      <c r="L41" s="106"/>
      <c r="M41" s="54" t="s">
        <v>25</v>
      </c>
      <c r="N41" s="54" t="s">
        <v>26</v>
      </c>
      <c r="O41" s="54" t="s">
        <v>27</v>
      </c>
      <c r="P41" s="44"/>
    </row>
    <row r="42" spans="1:16" s="45" customFormat="1" ht="15.75" customHeight="1" x14ac:dyDescent="0.15">
      <c r="A42" s="50"/>
      <c r="B42" s="40"/>
      <c r="C42" s="51"/>
      <c r="D42" s="51"/>
      <c r="E42" s="40"/>
      <c r="F42" s="95" t="s">
        <v>43</v>
      </c>
      <c r="G42" s="19">
        <f>G40-SUM(G43:G45)</f>
        <v>0</v>
      </c>
      <c r="H42" s="19"/>
      <c r="I42" s="107" t="s">
        <v>59</v>
      </c>
      <c r="J42" s="108">
        <f>SUM(G42:G43)*7/A40</f>
        <v>0</v>
      </c>
      <c r="K42" s="109" t="str">
        <f>IF(J42&lt;40,"OK","オーバー")</f>
        <v>OK</v>
      </c>
      <c r="L42" s="42"/>
      <c r="M42" s="42"/>
      <c r="N42" s="42"/>
      <c r="O42" s="43"/>
      <c r="P42" s="44"/>
    </row>
    <row r="43" spans="1:16" s="45" customFormat="1" ht="15.75" customHeight="1" x14ac:dyDescent="0.15">
      <c r="A43" s="50"/>
      <c r="B43" s="40"/>
      <c r="C43" s="51"/>
      <c r="D43" s="51"/>
      <c r="E43" s="40"/>
      <c r="F43" s="95" t="s">
        <v>44</v>
      </c>
      <c r="G43" s="19">
        <f>H40</f>
        <v>0</v>
      </c>
      <c r="H43" s="39" t="s">
        <v>57</v>
      </c>
      <c r="I43" s="39"/>
      <c r="J43" s="39"/>
      <c r="N43" s="42"/>
      <c r="O43" s="43"/>
      <c r="P43" s="44"/>
    </row>
    <row r="44" spans="1:16" s="45" customFormat="1" ht="15.75" customHeight="1" x14ac:dyDescent="0.15">
      <c r="A44" s="50"/>
      <c r="B44" s="40"/>
      <c r="C44" s="51"/>
      <c r="D44" s="51"/>
      <c r="E44" s="40"/>
      <c r="F44" s="95" t="s">
        <v>45</v>
      </c>
      <c r="G44" s="19">
        <f>I40</f>
        <v>0</v>
      </c>
      <c r="H44" s="39" t="s">
        <v>21</v>
      </c>
      <c r="I44" s="39"/>
      <c r="J44" s="39"/>
      <c r="K44" s="42"/>
      <c r="L44" s="42"/>
      <c r="M44" s="42"/>
      <c r="N44" s="42"/>
      <c r="O44" s="43"/>
      <c r="P44" s="44"/>
    </row>
    <row r="45" spans="1:16" s="45" customFormat="1" ht="15.75" customHeight="1" x14ac:dyDescent="0.15">
      <c r="A45" s="50"/>
      <c r="B45" s="40"/>
      <c r="C45" s="51"/>
      <c r="D45" s="51"/>
      <c r="F45" s="95" t="s">
        <v>46</v>
      </c>
      <c r="G45" s="19">
        <f>K40</f>
        <v>0</v>
      </c>
      <c r="H45" s="39" t="s">
        <v>57</v>
      </c>
      <c r="I45" s="42" t="s">
        <v>58</v>
      </c>
      <c r="J45" s="42" t="s">
        <v>50</v>
      </c>
      <c r="K45" s="42"/>
      <c r="L45" s="42"/>
      <c r="M45" s="42"/>
      <c r="N45" s="42"/>
      <c r="O45" s="43"/>
      <c r="P45" s="44"/>
    </row>
    <row r="46" spans="1:16" s="45" customFormat="1" ht="15.75" customHeight="1" x14ac:dyDescent="0.15">
      <c r="A46" s="50"/>
      <c r="B46" s="40"/>
      <c r="C46" s="51"/>
      <c r="D46" s="51"/>
      <c r="E46" s="40"/>
      <c r="F46" s="95" t="s">
        <v>51</v>
      </c>
      <c r="G46" s="19">
        <f>J40</f>
        <v>0</v>
      </c>
      <c r="H46" s="39" t="s">
        <v>22</v>
      </c>
      <c r="I46" s="39"/>
      <c r="J46" s="39"/>
      <c r="K46" s="42"/>
      <c r="L46" s="42"/>
      <c r="M46" s="42"/>
      <c r="N46" s="42"/>
      <c r="O46" s="43"/>
      <c r="P46" s="44"/>
    </row>
    <row r="47" spans="1:16" s="45" customFormat="1" ht="15.75" customHeight="1" x14ac:dyDescent="0.15">
      <c r="A47" s="50"/>
      <c r="B47" s="40"/>
      <c r="C47" s="51"/>
      <c r="D47" s="51"/>
      <c r="E47" s="40"/>
      <c r="F47" s="95" t="s">
        <v>67</v>
      </c>
      <c r="G47" s="19">
        <f>(M40+N40)*G7</f>
        <v>0</v>
      </c>
      <c r="H47" s="39" t="s">
        <v>57</v>
      </c>
      <c r="I47" s="39"/>
      <c r="J47" s="39"/>
      <c r="K47" s="42"/>
      <c r="L47" s="42"/>
      <c r="M47" s="42"/>
      <c r="N47" s="42"/>
      <c r="O47" s="43"/>
      <c r="P47" s="44"/>
    </row>
    <row r="48" spans="1:16" x14ac:dyDescent="0.15">
      <c r="A48" s="20" t="s">
        <v>8</v>
      </c>
      <c r="D48" s="111" t="s">
        <v>61</v>
      </c>
      <c r="K48" s="1"/>
      <c r="L48" s="96"/>
      <c r="M48" s="97"/>
      <c r="N48" s="97"/>
      <c r="O48" s="98"/>
      <c r="P48" s="99"/>
    </row>
    <row r="49" spans="1:24" ht="21" customHeight="1" thickBot="1" x14ac:dyDescent="0.2">
      <c r="A49" s="202" t="s">
        <v>60</v>
      </c>
      <c r="B49" s="202"/>
      <c r="C49" s="202"/>
      <c r="D49" s="217" t="s">
        <v>9</v>
      </c>
      <c r="E49" s="217"/>
      <c r="F49" s="217"/>
      <c r="G49" s="217"/>
      <c r="H49" s="217"/>
      <c r="I49" s="114" t="s">
        <v>10</v>
      </c>
      <c r="J49" s="112" t="s">
        <v>11</v>
      </c>
      <c r="K49" s="5"/>
      <c r="L49" s="100"/>
      <c r="M49" s="211"/>
      <c r="N49" s="211"/>
      <c r="O49" s="216"/>
      <c r="P49" s="216"/>
      <c r="Q49" s="1"/>
      <c r="R49" s="2"/>
      <c r="S49" s="8"/>
    </row>
    <row r="50" spans="1:24" ht="14.25" thickTop="1" x14ac:dyDescent="0.15">
      <c r="A50" s="203"/>
      <c r="B50" s="204"/>
      <c r="C50" s="204"/>
      <c r="D50" s="204"/>
      <c r="E50" s="204"/>
      <c r="F50" s="204"/>
      <c r="G50" s="204"/>
      <c r="H50" s="204"/>
      <c r="I50" s="156"/>
      <c r="J50" s="113">
        <f>I50*2</f>
        <v>0</v>
      </c>
      <c r="K50" s="5"/>
      <c r="L50" s="100"/>
      <c r="M50" s="211"/>
      <c r="N50" s="211"/>
      <c r="O50" s="216"/>
      <c r="P50" s="216"/>
      <c r="Q50" s="1"/>
      <c r="R50" s="2"/>
      <c r="S50" s="8"/>
    </row>
    <row r="51" spans="1:24" x14ac:dyDescent="0.15">
      <c r="A51" s="205"/>
      <c r="B51" s="206"/>
      <c r="C51" s="206"/>
      <c r="D51" s="206"/>
      <c r="E51" s="206"/>
      <c r="F51" s="206"/>
      <c r="G51" s="206"/>
      <c r="H51" s="206"/>
      <c r="I51" s="157"/>
      <c r="J51" s="113">
        <f>I51*2</f>
        <v>0</v>
      </c>
      <c r="K51" s="5"/>
      <c r="L51" s="100"/>
      <c r="M51" s="215"/>
      <c r="N51" s="215"/>
      <c r="O51" s="216"/>
      <c r="P51" s="216"/>
      <c r="S51" s="8"/>
    </row>
    <row r="52" spans="1:24" ht="14.25" thickBot="1" x14ac:dyDescent="0.2">
      <c r="A52" s="207"/>
      <c r="B52" s="208"/>
      <c r="C52" s="208"/>
      <c r="D52" s="208"/>
      <c r="E52" s="208"/>
      <c r="F52" s="208"/>
      <c r="G52" s="208"/>
      <c r="H52" s="208"/>
      <c r="I52" s="158"/>
      <c r="J52" s="113">
        <f>I52*2</f>
        <v>0</v>
      </c>
      <c r="K52" s="102"/>
      <c r="L52" s="100"/>
      <c r="M52" s="211"/>
      <c r="N52" s="211"/>
      <c r="O52" s="216"/>
      <c r="P52" s="216"/>
      <c r="S52" s="8"/>
    </row>
    <row r="53" spans="1:24" ht="15" thickTop="1" thickBot="1" x14ac:dyDescent="0.2">
      <c r="A53" s="210" t="s">
        <v>16</v>
      </c>
      <c r="B53" s="210"/>
      <c r="C53" s="210"/>
      <c r="D53" s="210"/>
      <c r="E53" s="210"/>
      <c r="F53" s="210"/>
      <c r="G53" s="210"/>
      <c r="H53" s="210"/>
      <c r="I53" s="210"/>
      <c r="J53" s="142">
        <f>SUM(J50:J52)</f>
        <v>0</v>
      </c>
      <c r="K53" s="103"/>
      <c r="L53" s="100"/>
      <c r="M53" s="211"/>
      <c r="N53" s="211"/>
      <c r="O53" s="212"/>
      <c r="P53" s="212"/>
      <c r="S53" s="8"/>
    </row>
    <row r="54" spans="1:24" ht="24" thickTop="1" thickBot="1" x14ac:dyDescent="0.2">
      <c r="A54" s="209" t="s">
        <v>60</v>
      </c>
      <c r="B54" s="209"/>
      <c r="C54" s="209"/>
      <c r="D54" s="214" t="s">
        <v>9</v>
      </c>
      <c r="E54" s="214"/>
      <c r="F54" s="214"/>
      <c r="G54" s="214"/>
      <c r="H54" s="214"/>
      <c r="I54" s="140" t="s">
        <v>10</v>
      </c>
      <c r="J54" s="141" t="s">
        <v>63</v>
      </c>
      <c r="K54" s="103"/>
      <c r="L54" s="100"/>
      <c r="M54" s="101"/>
      <c r="N54" s="101"/>
      <c r="O54" s="124"/>
      <c r="P54" s="124"/>
      <c r="S54" s="8"/>
    </row>
    <row r="55" spans="1:24" ht="14.25" thickTop="1" x14ac:dyDescent="0.15">
      <c r="A55" s="203"/>
      <c r="B55" s="204"/>
      <c r="C55" s="204"/>
      <c r="D55" s="204"/>
      <c r="E55" s="204"/>
      <c r="F55" s="204"/>
      <c r="G55" s="204"/>
      <c r="H55" s="204"/>
      <c r="I55" s="135"/>
      <c r="J55" s="136"/>
      <c r="K55" s="103"/>
      <c r="L55" s="100"/>
      <c r="M55" s="101"/>
      <c r="N55" s="101"/>
      <c r="O55" s="124"/>
      <c r="P55" s="124"/>
      <c r="S55" s="8"/>
    </row>
    <row r="56" spans="1:24" x14ac:dyDescent="0.15">
      <c r="A56" s="205"/>
      <c r="B56" s="206"/>
      <c r="C56" s="206"/>
      <c r="D56" s="206"/>
      <c r="E56" s="206"/>
      <c r="F56" s="206"/>
      <c r="G56" s="206"/>
      <c r="H56" s="206"/>
      <c r="I56" s="116"/>
      <c r="J56" s="137"/>
      <c r="K56" s="103"/>
      <c r="L56" s="100"/>
      <c r="M56" s="101"/>
      <c r="N56" s="101"/>
      <c r="O56" s="124"/>
      <c r="P56" s="124"/>
      <c r="S56" s="8"/>
    </row>
    <row r="57" spans="1:24" ht="14.25" thickBot="1" x14ac:dyDescent="0.2">
      <c r="A57" s="207"/>
      <c r="B57" s="208"/>
      <c r="C57" s="208"/>
      <c r="D57" s="208"/>
      <c r="E57" s="208"/>
      <c r="F57" s="208"/>
      <c r="G57" s="208"/>
      <c r="H57" s="208"/>
      <c r="I57" s="138"/>
      <c r="J57" s="139"/>
      <c r="K57" s="103"/>
      <c r="L57" s="100"/>
      <c r="M57" s="101"/>
      <c r="N57" s="101"/>
      <c r="O57" s="124"/>
      <c r="P57" s="124"/>
      <c r="S57" s="8"/>
    </row>
    <row r="58" spans="1:24" ht="14.25" thickTop="1" x14ac:dyDescent="0.15">
      <c r="A58" s="213" t="s">
        <v>62</v>
      </c>
      <c r="B58" s="213"/>
      <c r="C58" s="213"/>
      <c r="D58" s="213"/>
      <c r="E58" s="213"/>
      <c r="F58" s="213"/>
      <c r="G58" s="213"/>
      <c r="H58" s="213"/>
      <c r="I58" s="213"/>
      <c r="J58" s="115">
        <v>0</v>
      </c>
      <c r="K58" s="1"/>
      <c r="L58" s="87"/>
      <c r="M58" s="97"/>
      <c r="N58" s="97"/>
      <c r="O58" s="98"/>
      <c r="P58" s="99"/>
    </row>
    <row r="60" spans="1:24" ht="14.25" thickBot="1" x14ac:dyDescent="0.2">
      <c r="W60" t="s">
        <v>36</v>
      </c>
    </row>
    <row r="61" spans="1:24" x14ac:dyDescent="0.15">
      <c r="W61" s="70">
        <v>2011</v>
      </c>
      <c r="X61" s="71" t="str">
        <f>""</f>
        <v/>
      </c>
    </row>
    <row r="62" spans="1:24" x14ac:dyDescent="0.15">
      <c r="W62" s="72">
        <v>2012</v>
      </c>
      <c r="X62" s="73">
        <v>29</v>
      </c>
    </row>
    <row r="63" spans="1:24" x14ac:dyDescent="0.15">
      <c r="W63" s="72">
        <v>2013</v>
      </c>
      <c r="X63" s="73" t="str">
        <f>""</f>
        <v/>
      </c>
    </row>
    <row r="64" spans="1:24" x14ac:dyDescent="0.15">
      <c r="W64" s="72">
        <v>2014</v>
      </c>
      <c r="X64" s="73" t="str">
        <f>""</f>
        <v/>
      </c>
    </row>
    <row r="65" spans="23:24" x14ac:dyDescent="0.15">
      <c r="W65" s="72">
        <v>2015</v>
      </c>
      <c r="X65" s="73" t="str">
        <f>""</f>
        <v/>
      </c>
    </row>
    <row r="66" spans="23:24" x14ac:dyDescent="0.15">
      <c r="W66" s="72">
        <v>2016</v>
      </c>
      <c r="X66" s="73">
        <v>29</v>
      </c>
    </row>
    <row r="67" spans="23:24" x14ac:dyDescent="0.15">
      <c r="W67" s="72">
        <v>2017</v>
      </c>
      <c r="X67" s="73" t="str">
        <f>""</f>
        <v/>
      </c>
    </row>
    <row r="68" spans="23:24" x14ac:dyDescent="0.15">
      <c r="W68" s="72">
        <v>2018</v>
      </c>
      <c r="X68" s="73" t="str">
        <f>""</f>
        <v/>
      </c>
    </row>
    <row r="69" spans="23:24" x14ac:dyDescent="0.15">
      <c r="W69" s="72">
        <v>2019</v>
      </c>
      <c r="X69" s="73" t="str">
        <f>""</f>
        <v/>
      </c>
    </row>
    <row r="70" spans="23:24" x14ac:dyDescent="0.15">
      <c r="W70" s="72">
        <v>2020</v>
      </c>
      <c r="X70" s="73">
        <v>29</v>
      </c>
    </row>
    <row r="71" spans="23:24" x14ac:dyDescent="0.15">
      <c r="W71" s="72">
        <v>2021</v>
      </c>
      <c r="X71" s="73" t="str">
        <f>""</f>
        <v/>
      </c>
    </row>
    <row r="72" spans="23:24" x14ac:dyDescent="0.15">
      <c r="W72" s="72">
        <v>2022</v>
      </c>
      <c r="X72" s="73" t="str">
        <f>""</f>
        <v/>
      </c>
    </row>
    <row r="73" spans="23:24" x14ac:dyDescent="0.15">
      <c r="W73" s="72">
        <v>2023</v>
      </c>
      <c r="X73" s="73" t="str">
        <f>""</f>
        <v/>
      </c>
    </row>
    <row r="74" spans="23:24" x14ac:dyDescent="0.15">
      <c r="W74" s="72">
        <v>2024</v>
      </c>
      <c r="X74" s="73">
        <v>29</v>
      </c>
    </row>
    <row r="75" spans="23:24" x14ac:dyDescent="0.15">
      <c r="W75" s="72">
        <v>2025</v>
      </c>
      <c r="X75" s="73" t="str">
        <f>""</f>
        <v/>
      </c>
    </row>
    <row r="76" spans="23:24" x14ac:dyDescent="0.15">
      <c r="W76" s="72">
        <v>2026</v>
      </c>
      <c r="X76" s="73" t="str">
        <f>""</f>
        <v/>
      </c>
    </row>
    <row r="77" spans="23:24" x14ac:dyDescent="0.15">
      <c r="W77" s="72">
        <v>2027</v>
      </c>
      <c r="X77" s="73" t="str">
        <f>""</f>
        <v/>
      </c>
    </row>
    <row r="78" spans="23:24" ht="14.25" thickBot="1" x14ac:dyDescent="0.2">
      <c r="W78" s="74">
        <v>2028</v>
      </c>
      <c r="X78" s="75">
        <v>29</v>
      </c>
    </row>
    <row r="79" spans="23:24" x14ac:dyDescent="0.15">
      <c r="W79" s="10"/>
    </row>
    <row r="80" spans="23:24" x14ac:dyDescent="0.15">
      <c r="W80" s="10"/>
    </row>
    <row r="81" spans="23:23" x14ac:dyDescent="0.15">
      <c r="W81" s="10"/>
    </row>
    <row r="82" spans="23:23" x14ac:dyDescent="0.15">
      <c r="W82" s="10"/>
    </row>
    <row r="83" spans="23:23" x14ac:dyDescent="0.15">
      <c r="W83" s="10"/>
    </row>
  </sheetData>
  <mergeCells count="34">
    <mergeCell ref="A1:P1"/>
    <mergeCell ref="A4:C4"/>
    <mergeCell ref="J4:L4"/>
    <mergeCell ref="N4:P4"/>
    <mergeCell ref="I7:P7"/>
    <mergeCell ref="E40:F40"/>
    <mergeCell ref="A49:C49"/>
    <mergeCell ref="D49:H49"/>
    <mergeCell ref="M49:N49"/>
    <mergeCell ref="O49:P49"/>
    <mergeCell ref="A50:C50"/>
    <mergeCell ref="D50:H50"/>
    <mergeCell ref="M50:N50"/>
    <mergeCell ref="O50:P50"/>
    <mergeCell ref="A51:C51"/>
    <mergeCell ref="D51:H51"/>
    <mergeCell ref="M51:N51"/>
    <mergeCell ref="O51:P51"/>
    <mergeCell ref="A52:C52"/>
    <mergeCell ref="D52:H52"/>
    <mergeCell ref="M52:N52"/>
    <mergeCell ref="O52:P52"/>
    <mergeCell ref="M53:N53"/>
    <mergeCell ref="O53:P53"/>
    <mergeCell ref="A54:C54"/>
    <mergeCell ref="D54:H54"/>
    <mergeCell ref="A55:C55"/>
    <mergeCell ref="D55:H55"/>
    <mergeCell ref="A56:C56"/>
    <mergeCell ref="D56:H56"/>
    <mergeCell ref="A57:C57"/>
    <mergeCell ref="D57:H57"/>
    <mergeCell ref="A58:I58"/>
    <mergeCell ref="A53:I53"/>
  </mergeCells>
  <phoneticPr fontId="26"/>
  <conditionalFormatting sqref="A9:K39">
    <cfRule type="expression" dxfId="7" priority="8" stopIfTrue="1">
      <formula>$C9=1</formula>
    </cfRule>
  </conditionalFormatting>
  <conditionalFormatting sqref="M9:M39">
    <cfRule type="expression" dxfId="6" priority="7" stopIfTrue="1">
      <formula>$C9=2</formula>
    </cfRule>
  </conditionalFormatting>
  <conditionalFormatting sqref="F9:F39">
    <cfRule type="expression" dxfId="5" priority="5" stopIfTrue="1">
      <formula>$F9&lt;TIME(1,0,0)</formula>
    </cfRule>
    <cfRule type="expression" dxfId="4" priority="6" stopIfTrue="1">
      <formula>$F9&gt;TIME(1,0,0)</formula>
    </cfRule>
  </conditionalFormatting>
  <conditionalFormatting sqref="N9:O39">
    <cfRule type="expression" dxfId="3" priority="4" stopIfTrue="1">
      <formula>$C9=3</formula>
    </cfRule>
  </conditionalFormatting>
  <conditionalFormatting sqref="F9:F39">
    <cfRule type="expression" dxfId="2" priority="3" stopIfTrue="1">
      <formula>$C9=1</formula>
    </cfRule>
  </conditionalFormatting>
  <conditionalFormatting sqref="F9:F39">
    <cfRule type="expression" dxfId="1" priority="1" stopIfTrue="1">
      <formula>$F9&lt;TIME(1,0,0)</formula>
    </cfRule>
    <cfRule type="expression" dxfId="0" priority="2" stopIfTrue="1">
      <formula>$F9&gt;TIME(1,0,0)</formula>
    </cfRule>
  </conditionalFormatting>
  <printOptions horizontalCentered="1"/>
  <pageMargins left="0.51181102362204722" right="0.31496062992125984" top="0.51181102362204722" bottom="0.27559055118110237" header="0.39370078740157483" footer="0.47244094488188981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はじめに</vt:lpstr>
      <vt:lpstr>【例①】フルタイム勤務</vt:lpstr>
      <vt:lpstr>【雛型入力シート①】フルタイム勤務</vt:lpstr>
      <vt:lpstr>【例②】フレックスタイム勤務</vt:lpstr>
      <vt:lpstr>【雛型入力シート②】フレックスタイム勤務</vt:lpstr>
      <vt:lpstr>【例③】パートタイム勤務</vt:lpstr>
      <vt:lpstr>【雛型入力シート③】パートタイム勤務</vt:lpstr>
      <vt:lpstr>【雛型入力シート①】フルタイム勤務!Print_Area</vt:lpstr>
      <vt:lpstr>【雛型入力シート②】フレックスタイム勤務!Print_Area</vt:lpstr>
      <vt:lpstr>【雛型入力シート③】パートタイム勤務!Print_Area</vt:lpstr>
      <vt:lpstr>【例①】フルタイム勤務!Print_Area</vt:lpstr>
      <vt:lpstr>【例②】フレックスタイム勤務!Print_Area</vt:lpstr>
      <vt:lpstr>【例③】パートタイム勤務!Print_Area</vt:lpstr>
      <vt:lpstr>【雛型入力シート①】フルタイム勤務!閏年</vt:lpstr>
      <vt:lpstr>【雛型入力シート②】フレックスタイム勤務!閏年</vt:lpstr>
      <vt:lpstr>【雛型入力シート③】パートタイム勤務!閏年</vt:lpstr>
      <vt:lpstr>【例②】フレックスタイム勤務!閏年</vt:lpstr>
      <vt:lpstr>【例③】パートタイム勤務!閏年</vt:lpstr>
      <vt:lpstr>閏年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2010-02-10T05:25:47Z</dcterms:created>
  <dcterms:modified xsi:type="dcterms:W3CDTF">2020-02-06T03:50:47Z</dcterms:modified>
</cp:coreProperties>
</file>